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C166" i="1"/>
  <c r="D122"/>
  <c r="C127"/>
  <c r="F91"/>
  <c r="G91"/>
  <c r="E68"/>
  <c r="D68"/>
  <c r="C68"/>
  <c r="E110"/>
  <c r="D110"/>
  <c r="C110"/>
  <c r="E67"/>
  <c r="D67"/>
  <c r="G67" s="1"/>
  <c r="C67"/>
  <c r="E125"/>
  <c r="D125"/>
  <c r="C125"/>
  <c r="F126"/>
  <c r="G126"/>
  <c r="G124"/>
  <c r="F124"/>
  <c r="G123"/>
  <c r="F123"/>
  <c r="E122"/>
  <c r="C122"/>
  <c r="G121"/>
  <c r="F121"/>
  <c r="E120"/>
  <c r="D120"/>
  <c r="C120"/>
  <c r="G119"/>
  <c r="F119"/>
  <c r="E118"/>
  <c r="D118"/>
  <c r="C118"/>
  <c r="G117"/>
  <c r="E116"/>
  <c r="D116"/>
  <c r="D65" s="1"/>
  <c r="C116"/>
  <c r="F117"/>
  <c r="E114"/>
  <c r="D114"/>
  <c r="C114"/>
  <c r="F115"/>
  <c r="G115"/>
  <c r="E108"/>
  <c r="D108"/>
  <c r="C108"/>
  <c r="F109"/>
  <c r="E53"/>
  <c r="D53"/>
  <c r="C53"/>
  <c r="C46" s="1"/>
  <c r="E50"/>
  <c r="D50"/>
  <c r="C50"/>
  <c r="E47"/>
  <c r="D47"/>
  <c r="C47"/>
  <c r="E10"/>
  <c r="D10"/>
  <c r="C10"/>
  <c r="E23"/>
  <c r="D23"/>
  <c r="C23"/>
  <c r="G33"/>
  <c r="G32"/>
  <c r="G31"/>
  <c r="E59"/>
  <c r="D59"/>
  <c r="C59"/>
  <c r="E25"/>
  <c r="D25"/>
  <c r="C25"/>
  <c r="C27"/>
  <c r="D27"/>
  <c r="E27"/>
  <c r="C65" l="1"/>
  <c r="C35" s="1"/>
  <c r="G110"/>
  <c r="E65"/>
  <c r="F67"/>
  <c r="F110"/>
  <c r="F23"/>
  <c r="G23"/>
  <c r="G27"/>
  <c r="G28"/>
  <c r="G22"/>
  <c r="F22"/>
  <c r="G21"/>
  <c r="E183"/>
  <c r="F53"/>
  <c r="G11"/>
  <c r="F11"/>
  <c r="C147"/>
  <c r="G99"/>
  <c r="D189"/>
  <c r="E58"/>
  <c r="E46" s="1"/>
  <c r="F101"/>
  <c r="G101"/>
  <c r="D166"/>
  <c r="F47"/>
  <c r="F61"/>
  <c r="G108"/>
  <c r="F103"/>
  <c r="G103"/>
  <c r="C189"/>
  <c r="C188" s="1"/>
  <c r="G116"/>
  <c r="G104"/>
  <c r="F104"/>
  <c r="F50"/>
  <c r="D139"/>
  <c r="F99"/>
  <c r="G78"/>
  <c r="C58"/>
  <c r="G102"/>
  <c r="F102"/>
  <c r="D58"/>
  <c r="D46" s="1"/>
  <c r="G106"/>
  <c r="F83"/>
  <c r="G83"/>
  <c r="F80"/>
  <c r="G80"/>
  <c r="F75"/>
  <c r="G75"/>
  <c r="G69"/>
  <c r="G71"/>
  <c r="F69"/>
  <c r="F71"/>
  <c r="D168"/>
  <c r="G125"/>
  <c r="F125"/>
  <c r="F122"/>
  <c r="G122"/>
  <c r="G113"/>
  <c r="F98"/>
  <c r="G98"/>
  <c r="G87"/>
  <c r="F63"/>
  <c r="G63"/>
  <c r="G60"/>
  <c r="G62"/>
  <c r="F60"/>
  <c r="F62"/>
  <c r="D19"/>
  <c r="D18" s="1"/>
  <c r="C19"/>
  <c r="C18" s="1"/>
  <c r="D131"/>
  <c r="D29"/>
  <c r="G59" l="1"/>
  <c r="G46"/>
  <c r="F58"/>
  <c r="G58"/>
  <c r="F59"/>
  <c r="E19"/>
  <c r="E18" s="1"/>
  <c r="D14"/>
  <c r="G134"/>
  <c r="F134"/>
  <c r="F78"/>
  <c r="F88"/>
  <c r="G88"/>
  <c r="D36"/>
  <c r="D35" s="1"/>
  <c r="D34" l="1"/>
  <c r="F120"/>
  <c r="G120"/>
  <c r="G114"/>
  <c r="F45"/>
  <c r="F76"/>
  <c r="F77"/>
  <c r="G77"/>
  <c r="F116"/>
  <c r="F113"/>
  <c r="G76"/>
  <c r="F108"/>
  <c r="C168"/>
  <c r="C141"/>
  <c r="C139"/>
  <c r="C131"/>
  <c r="D183"/>
  <c r="D180" s="1"/>
  <c r="D175" s="1"/>
  <c r="D188"/>
  <c r="D181"/>
  <c r="C143"/>
  <c r="D143"/>
  <c r="C164"/>
  <c r="D158"/>
  <c r="C158"/>
  <c r="C156"/>
  <c r="D150"/>
  <c r="C150"/>
  <c r="D164"/>
  <c r="G136"/>
  <c r="F136"/>
  <c r="E29"/>
  <c r="G29" s="1"/>
  <c r="C29"/>
  <c r="E186"/>
  <c r="E185" s="1"/>
  <c r="E139"/>
  <c r="G139"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F37"/>
  <c r="G37"/>
  <c r="C43"/>
  <c r="C39" s="1"/>
  <c r="D43"/>
  <c r="D39" s="1"/>
  <c r="E43"/>
  <c r="E39" s="1"/>
  <c r="F46"/>
  <c r="F66"/>
  <c r="G66"/>
  <c r="G68"/>
  <c r="F72"/>
  <c r="G72"/>
  <c r="F73"/>
  <c r="G73"/>
  <c r="F74"/>
  <c r="G74"/>
  <c r="F79"/>
  <c r="G79"/>
  <c r="F81"/>
  <c r="G81"/>
  <c r="F82"/>
  <c r="G82"/>
  <c r="F85"/>
  <c r="G85"/>
  <c r="F86"/>
  <c r="G86"/>
  <c r="F87"/>
  <c r="F89"/>
  <c r="G89"/>
  <c r="F90"/>
  <c r="G90"/>
  <c r="F92"/>
  <c r="G92"/>
  <c r="F93"/>
  <c r="G93"/>
  <c r="F94"/>
  <c r="G94"/>
  <c r="F95"/>
  <c r="G95"/>
  <c r="F96"/>
  <c r="G96"/>
  <c r="F97"/>
  <c r="G97"/>
  <c r="F100"/>
  <c r="G100"/>
  <c r="F105"/>
  <c r="G105"/>
  <c r="F106"/>
  <c r="F111"/>
  <c r="G111"/>
  <c r="F114"/>
  <c r="F118"/>
  <c r="G118"/>
  <c r="E131"/>
  <c r="F133"/>
  <c r="G133"/>
  <c r="F135"/>
  <c r="G135"/>
  <c r="F137"/>
  <c r="G137"/>
  <c r="F138"/>
  <c r="G138"/>
  <c r="F140"/>
  <c r="G140"/>
  <c r="D141"/>
  <c r="E141"/>
  <c r="F142"/>
  <c r="G142"/>
  <c r="E143"/>
  <c r="F144"/>
  <c r="G144"/>
  <c r="F145"/>
  <c r="G145"/>
  <c r="F146"/>
  <c r="G146"/>
  <c r="D147"/>
  <c r="E147"/>
  <c r="F147" s="1"/>
  <c r="F149"/>
  <c r="G149"/>
  <c r="E150"/>
  <c r="F151"/>
  <c r="G151"/>
  <c r="F152"/>
  <c r="G152"/>
  <c r="F153"/>
  <c r="G153"/>
  <c r="F154"/>
  <c r="G154"/>
  <c r="F155"/>
  <c r="G155"/>
  <c r="D156"/>
  <c r="E156"/>
  <c r="F157"/>
  <c r="G157"/>
  <c r="E158"/>
  <c r="F158" s="1"/>
  <c r="F159"/>
  <c r="G159"/>
  <c r="F160"/>
  <c r="G160"/>
  <c r="F161"/>
  <c r="G161"/>
  <c r="F162"/>
  <c r="G162"/>
  <c r="F163"/>
  <c r="G163"/>
  <c r="E164"/>
  <c r="F165"/>
  <c r="G165"/>
  <c r="E166"/>
  <c r="F167"/>
  <c r="E168"/>
  <c r="G168" s="1"/>
  <c r="F169"/>
  <c r="G169"/>
  <c r="F170"/>
  <c r="G170"/>
  <c r="E176"/>
  <c r="E178"/>
  <c r="C183"/>
  <c r="C180" s="1"/>
  <c r="C175" s="1"/>
  <c r="E180"/>
  <c r="E175" s="1"/>
  <c r="C186"/>
  <c r="C185" s="1"/>
  <c r="D186"/>
  <c r="D185" s="1"/>
  <c r="E189"/>
  <c r="E188" s="1"/>
  <c r="F19"/>
  <c r="F68"/>
  <c r="F164" l="1"/>
  <c r="F141"/>
  <c r="F29"/>
  <c r="C34"/>
  <c r="E35"/>
  <c r="E34" s="1"/>
  <c r="E6"/>
  <c r="F14"/>
  <c r="F7"/>
  <c r="F156"/>
  <c r="G7"/>
  <c r="D174"/>
  <c r="D6"/>
  <c r="C6"/>
  <c r="F168"/>
  <c r="E174"/>
  <c r="G141"/>
  <c r="G158"/>
  <c r="G143"/>
  <c r="F36"/>
  <c r="F18"/>
  <c r="F10"/>
  <c r="E171"/>
  <c r="F139"/>
  <c r="F39"/>
  <c r="G39"/>
  <c r="G18"/>
  <c r="G147"/>
  <c r="G43"/>
  <c r="G36"/>
  <c r="C171"/>
  <c r="F43"/>
  <c r="F166"/>
  <c r="G150"/>
  <c r="F150"/>
  <c r="G164"/>
  <c r="F143"/>
  <c r="D171"/>
  <c r="F131"/>
  <c r="C174"/>
  <c r="G156"/>
  <c r="G65"/>
  <c r="G131"/>
  <c r="F65"/>
  <c r="F6" l="1"/>
  <c r="G6"/>
  <c r="G171"/>
  <c r="F171"/>
  <c r="E129"/>
  <c r="E173" s="1"/>
  <c r="G35"/>
  <c r="D129"/>
  <c r="G34"/>
  <c r="F35"/>
  <c r="G129" l="1"/>
  <c r="D173"/>
  <c r="C129"/>
  <c r="F34"/>
  <c r="C173" l="1"/>
  <c r="F129"/>
</calcChain>
</file>

<file path=xl/sharedStrings.xml><?xml version="1.0" encoding="utf-8"?>
<sst xmlns="http://schemas.openxmlformats.org/spreadsheetml/2006/main" count="379" uniqueCount="373">
  <si>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</si>
  <si>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</si>
  <si>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</si>
  <si>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</si>
  <si>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</si>
  <si>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</si>
  <si>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</si>
  <si>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</si>
  <si>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</si>
  <si>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</si>
  <si>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</si>
  <si>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</si>
  <si>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</si>
  <si>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</si>
  <si>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</si>
  <si>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</si>
  <si>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</si>
  <si>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</si>
  <si>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</si>
  <si>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</si>
  <si>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</si>
  <si>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</si>
  <si>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</si>
  <si>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</si>
  <si>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</si>
  <si>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</si>
  <si>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</si>
  <si>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</si>
  <si>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</si>
  <si>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</si>
  <si>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</si>
  <si>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</si>
  <si>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</si>
  <si>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</si>
  <si>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</si>
  <si>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</si>
  <si>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</si>
  <si>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</si>
  <si>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</si>
  <si>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</si>
  <si>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</si>
  <si>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</si>
  <si>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</si>
  <si>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</si>
  <si>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</si>
  <si>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</si>
  <si>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</si>
  <si>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</si>
  <si>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</si>
  <si>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</si>
  <si>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</si>
  <si>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</si>
  <si>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</si>
  <si>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</si>
  <si>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</si>
  <si>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</si>
  <si>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</si>
  <si>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</si>
  <si>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</si>
  <si>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</si>
  <si>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</si>
  <si>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</si>
  <si>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</si>
  <si>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</si>
  <si>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</si>
  <si>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</si>
  <si>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</si>
  <si>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</si>
  <si>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</si>
  <si>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</si>
  <si>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</si>
  <si>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</si>
  <si>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</si>
  <si>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</si>
  <si>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</si>
  <si>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</si>
  <si>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</si>
  <si>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</si>
  <si>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</si>
  <si>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</si>
  <si>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</si>
  <si>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</si>
  <si>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</si>
  <si>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</si>
  <si>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</si>
  <si>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</si>
  <si>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</si>
  <si>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</si>
  <si>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</si>
  <si>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</si>
  <si>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</si>
  <si>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</si>
  <si>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</si>
  <si>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</si>
  <si>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</si>
  <si>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</si>
  <si>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</si>
  <si>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</si>
  <si>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</si>
  <si>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</si>
  <si>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</si>
  <si>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</si>
  <si>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</si>
  <si>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</si>
  <si>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</si>
  <si>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</si>
  <si>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</si>
  <si>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</si>
  <si>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</si>
  <si>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</si>
  <si>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</si>
  <si>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</si>
  <si>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</si>
  <si>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</si>
  <si>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</si>
  <si>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</si>
  <si>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</si>
  <si>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</si>
  <si>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</si>
  <si>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</si>
  <si>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</si>
  <si>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</si>
  <si>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</si>
  <si>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</si>
  <si>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</si>
  <si>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</si>
  <si>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</si>
  <si>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</si>
  <si>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</si>
  <si>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</si>
  <si>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</si>
  <si>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</si>
  <si>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</si>
  <si>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</si>
  <si>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</si>
  <si>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</si>
  <si>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</si>
  <si>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</si>
  <si>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</si>
  <si>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</si>
  <si>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</si>
  <si>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</si>
  <si>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</si>
  <si>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</si>
  <si>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</si>
  <si>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</si>
  <si>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</si>
  <si>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</si>
  <si>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</si>
  <si>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</si>
  <si>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</si>
  <si>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</si>
  <si>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</si>
  <si>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</si>
  <si>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</si>
  <si>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</si>
  <si>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</si>
  <si>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</si>
  <si>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</si>
  <si>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</si>
  <si>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</si>
  <si>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</si>
  <si>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</si>
  <si>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</si>
  <si>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</si>
  <si>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</si>
  <si>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</si>
  <si>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</si>
  <si>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</si>
  <si>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</si>
  <si>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</si>
  <si>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</si>
  <si>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</si>
  <si>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</si>
  <si>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</si>
  <si>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</si>
  <si>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</si>
  <si>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</si>
  <si>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</si>
  <si>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</si>
  <si>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</si>
  <si>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</si>
  <si>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</si>
  <si>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</si>
  <si>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</si>
  <si>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</si>
  <si>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</si>
  <si>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</si>
  <si>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</si>
  <si>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</si>
  <si>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</si>
  <si>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</si>
  <si>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</si>
  <si>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</si>
  <si>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</si>
  <si>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</si>
  <si>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</si>
  <si>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</si>
  <si>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</si>
  <si>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</si>
  <si>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</si>
  <si>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</si>
  <si>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</si>
  <si>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</si>
  <si>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</si>
  <si>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</si>
  <si>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</si>
  <si>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</si>
  <si>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</si>
  <si>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</si>
  <si>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</si>
  <si>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</si>
  <si>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</si>
  <si>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</si>
  <si>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</si>
  <si>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</si>
  <si>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</si>
  <si>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</si>
  <si>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</si>
  <si>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</si>
  <si>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</si>
  <si>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</si>
  <si>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</si>
  <si>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</si>
  <si>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</si>
  <si>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</si>
  <si>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</si>
  <si>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</si>
  <si>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</si>
  <si>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</si>
  <si>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</si>
  <si>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</si>
  <si>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</si>
  <si>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</si>
  <si>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</si>
  <si>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</si>
  <si>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</si>
  <si>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</si>
  <si>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</si>
  <si>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</si>
  <si>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</si>
  <si>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</si>
  <si>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</si>
  <si>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</si>
  <si>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</si>
  <si>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</si>
  <si>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</si>
  <si>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</si>
  <si>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</si>
  <si>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</si>
  <si>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</si>
  <si>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</si>
  <si>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</si>
  <si>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</si>
  <si>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000 2 02 25576 00 0000 150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</si>
  <si>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</si>
  <si>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</si>
  <si>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</si>
  <si>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</si>
  <si>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</si>
  <si>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</si>
  <si>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</si>
  <si>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</si>
  <si>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</si>
  <si>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</si>
  <si>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</si>
  <si>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</si>
  <si>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</si>
  <si>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</si>
  <si>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</si>
  <si>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</si>
  <si>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</si>
  <si>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Субсидии бюджетам на обеспечение комплексного развития сельских территорий</t>
  </si>
  <si>
    <t>000 2 02 25097 05 9506 150</t>
  </si>
  <si>
    <t xml:space="preserve">000 2 02 25497 05 9261 150 </t>
  </si>
  <si>
    <t xml:space="preserve">000 2 02 25497 05 9511 150 </t>
  </si>
  <si>
    <t>000 2 02 25576 05 9230 150</t>
  </si>
  <si>
    <t>000 2 02 25576 05 9251 150</t>
  </si>
  <si>
    <t>000 2 02 25576 05 9503 150</t>
  </si>
  <si>
    <t>000 2 02 25576 05 9534 150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</si>
  <si>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</si>
  <si>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</si>
  <si>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</si>
  <si>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</si>
  <si>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</si>
  <si>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</si>
  <si>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</si>
  <si>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</si>
  <si>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</si>
  <si>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</si>
  <si>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</si>
  <si>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</si>
  <si>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</si>
  <si>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</si>
  <si>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</si>
  <si>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</si>
  <si>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</si>
  <si>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</si>
  <si>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</si>
  <si>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</si>
  <si>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</si>
  <si>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</si>
  <si>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</si>
  <si>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</si>
  <si>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</si>
  <si>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</si>
  <si>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</si>
  <si>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</si>
  <si>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</si>
  <si>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</si>
  <si>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</si>
  <si>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</si>
  <si>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</si>
  <si>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</si>
  <si>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</si>
  <si>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</si>
  <si>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</si>
  <si>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</si>
  <si>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</si>
  <si>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</si>
  <si>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</si>
  <si>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</si>
  <si>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</si>
  <si>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</si>
  <si>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</si>
  <si>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</si>
  <si>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</si>
  <si>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</si>
  <si>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</si>
  <si>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</si>
  <si>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</si>
  <si>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</si>
  <si>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</si>
  <si>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</si>
  <si>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</si>
  <si>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</si>
  <si>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</si>
  <si>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</si>
  <si>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</si>
  <si>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</si>
  <si>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</si>
  <si>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</si>
  <si>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</si>
  <si>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</si>
  <si>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</si>
  <si>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</si>
  <si>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</si>
  <si>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</si>
  <si>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</si>
  <si>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</si>
  <si>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</si>
  <si>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</si>
  <si>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</si>
  <si>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</si>
  <si>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</si>
  <si>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</si>
  <si>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</si>
  <si>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</si>
  <si>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</si>
  <si>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</si>
  <si>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</si>
  <si>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</si>
  <si>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</si>
  <si>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</si>
  <si>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</si>
  <si>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</si>
  <si>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Исполнено на     01.05.2020г</t>
  </si>
  <si>
    <t xml:space="preserve"> план                на январь -апрель 2020 год</t>
  </si>
  <si>
    <t>об исполнении  бюджета  Малосердобинского  района  на  01.05.2020 г.</t>
  </si>
  <si>
    <t>% исполнения к плану янв-апрель  2020 года</t>
  </si>
  <si>
    <t>Иные межбюджетные трансферты</t>
  </si>
  <si>
    <t>000 202 400000 00 0000 150</t>
  </si>
  <si>
    <t>000 202 45303 05 9713 150</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</si>
</sst>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5" xfId="0" applyNumberFormat="1" applyFont="1" applyBorder="1" applyAlignment="1">
      <alignment horizontal="left" wrapText="1"/>
    </xf>
    <xf numFmtId="0" fontId="10" fillId="0" borderId="11" xfId="0" applyNumberFormat="1" applyFont="1" applyBorder="1" applyAlignment="1">
      <alignment horizontal="left" wrapText="1"/>
    </xf>
    <xf numFmtId="0" fontId="15" fillId="0" borderId="15" xfId="0"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164" fontId="9" fillId="0" borderId="13" xfId="0" applyNumberFormat="1" applyFont="1" applyFill="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5"/>
  <sheetViews>
    <sheetView tabSelected="1" view="pageBreakPreview" topLeftCell="A165" zoomScale="90" zoomScaleNormal="90" zoomScaleSheetLayoutView="90" workbookViewId="0">
      <selection activeCell="D165" sqref="D16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368</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248</v>
      </c>
      <c r="D5" s="15" t="s">
        <v>367</v>
      </c>
      <c r="E5" s="15" t="s">
        <v>366</v>
      </c>
      <c r="F5" s="14" t="s">
        <v>4</v>
      </c>
      <c r="G5" s="16" t="s">
        <v>369</v>
      </c>
    </row>
    <row r="6" spans="1:7" s="21" customFormat="1" ht="16.5" customHeight="1" thickBot="1">
      <c r="A6" s="17" t="s">
        <v>5</v>
      </c>
      <c r="B6" s="18" t="s">
        <v>6</v>
      </c>
      <c r="C6" s="19">
        <f>SUM(C7,C9,C10,C14,C18,,C29,C32,C27)</f>
        <v>21156.6</v>
      </c>
      <c r="D6" s="19">
        <f>SUM(D7,D9,D10,D14,D18,,D29,D32,D27)</f>
        <v>6722.5999999999995</v>
      </c>
      <c r="E6" s="19">
        <f>SUM(E7,E9,E10,E14,E18,,E29,E32,E27,E25)</f>
        <v>6841.4000000000005</v>
      </c>
      <c r="F6" s="19">
        <f t="shared" ref="F6:F44" si="0">E6/C6*100</f>
        <v>32.336953952903592</v>
      </c>
      <c r="G6" s="20">
        <f t="shared" ref="G6:G12" si="1">E6/D6*100</f>
        <v>101.76717341504778</v>
      </c>
    </row>
    <row r="7" spans="1:7" s="21" customFormat="1" ht="18" customHeight="1">
      <c r="A7" s="22" t="s">
        <v>7</v>
      </c>
      <c r="B7" s="23" t="s">
        <v>8</v>
      </c>
      <c r="C7" s="24">
        <f>SUM(C8:C8)</f>
        <v>11459</v>
      </c>
      <c r="D7" s="24">
        <f>SUM(D8:D8)</f>
        <v>3261.7</v>
      </c>
      <c r="E7" s="24">
        <f>SUM(E8:E8)</f>
        <v>3287.6</v>
      </c>
      <c r="F7" s="24">
        <f t="shared" si="0"/>
        <v>28.690112575268344</v>
      </c>
      <c r="G7" s="25">
        <f t="shared" si="1"/>
        <v>100.79406444492136</v>
      </c>
    </row>
    <row r="8" spans="1:7" ht="17.25" customHeight="1">
      <c r="A8" s="26" t="s">
        <v>9</v>
      </c>
      <c r="B8" s="27" t="s">
        <v>10</v>
      </c>
      <c r="C8" s="28">
        <v>11459</v>
      </c>
      <c r="D8" s="28">
        <v>3261.7</v>
      </c>
      <c r="E8" s="28">
        <v>3287.6</v>
      </c>
      <c r="F8" s="28">
        <f t="shared" si="0"/>
        <v>28.690112575268344</v>
      </c>
      <c r="G8" s="29">
        <f t="shared" si="1"/>
        <v>100.79406444492136</v>
      </c>
    </row>
    <row r="9" spans="1:7" ht="35.25" customHeight="1">
      <c r="A9" s="30" t="s">
        <v>11</v>
      </c>
      <c r="B9" s="31" t="s">
        <v>12</v>
      </c>
      <c r="C9" s="32">
        <v>1462</v>
      </c>
      <c r="D9" s="32">
        <v>429</v>
      </c>
      <c r="E9" s="32">
        <v>429.1</v>
      </c>
      <c r="F9" s="32">
        <f t="shared" si="0"/>
        <v>29.350205198358413</v>
      </c>
      <c r="G9" s="25">
        <f t="shared" si="1"/>
        <v>100.02331002331002</v>
      </c>
    </row>
    <row r="10" spans="1:7" s="21" customFormat="1" ht="17.25" customHeight="1">
      <c r="A10" s="30" t="s">
        <v>13</v>
      </c>
      <c r="B10" s="31" t="s">
        <v>14</v>
      </c>
      <c r="C10" s="32">
        <f>C11+C12+C13</f>
        <v>3085</v>
      </c>
      <c r="D10" s="32">
        <f t="shared" ref="D10:E10" si="2">D11+D12+D13</f>
        <v>2098.5</v>
      </c>
      <c r="E10" s="32">
        <f t="shared" si="2"/>
        <v>2161.1999999999998</v>
      </c>
      <c r="F10" s="32">
        <f t="shared" si="0"/>
        <v>70.055105348460287</v>
      </c>
      <c r="G10" s="25">
        <f t="shared" si="1"/>
        <v>102.98784846318799</v>
      </c>
    </row>
    <row r="11" spans="1:7" ht="33" customHeight="1">
      <c r="A11" s="26" t="s">
        <v>251</v>
      </c>
      <c r="B11" s="27" t="s">
        <v>259</v>
      </c>
      <c r="C11" s="28">
        <v>229</v>
      </c>
      <c r="D11" s="28">
        <v>102.5</v>
      </c>
      <c r="E11" s="28">
        <v>104.1</v>
      </c>
      <c r="F11" s="28">
        <f t="shared" si="0"/>
        <v>45.458515283842793</v>
      </c>
      <c r="G11" s="29">
        <f t="shared" si="1"/>
        <v>101.5609756097561</v>
      </c>
    </row>
    <row r="12" spans="1:7" ht="33.75" customHeight="1">
      <c r="A12" s="26" t="s">
        <v>15</v>
      </c>
      <c r="B12" s="27" t="s">
        <v>16</v>
      </c>
      <c r="C12" s="28">
        <v>1554</v>
      </c>
      <c r="D12" s="28">
        <v>694</v>
      </c>
      <c r="E12" s="28">
        <v>698.5</v>
      </c>
      <c r="F12" s="28">
        <f t="shared" si="0"/>
        <v>44.948519948519952</v>
      </c>
      <c r="G12" s="29">
        <f t="shared" si="1"/>
        <v>100.64841498559079</v>
      </c>
    </row>
    <row r="13" spans="1:7" ht="15.75">
      <c r="A13" s="26" t="s">
        <v>17</v>
      </c>
      <c r="B13" s="27" t="s">
        <v>18</v>
      </c>
      <c r="C13" s="28">
        <v>1302</v>
      </c>
      <c r="D13" s="28">
        <v>1302</v>
      </c>
      <c r="E13" s="28">
        <v>1358.6</v>
      </c>
      <c r="F13" s="28">
        <f t="shared" si="0"/>
        <v>104.34715821812594</v>
      </c>
      <c r="G13" s="29">
        <f t="shared" ref="G13:G33" si="3">E13/D13*100</f>
        <v>104.34715821812594</v>
      </c>
    </row>
    <row r="14" spans="1:7" s="21" customFormat="1" ht="19.5" customHeight="1">
      <c r="A14" s="30" t="s">
        <v>19</v>
      </c>
      <c r="B14" s="31" t="s">
        <v>20</v>
      </c>
      <c r="C14" s="32">
        <f>(C15+C16+C17)</f>
        <v>810</v>
      </c>
      <c r="D14" s="32">
        <f>(D15+D16+D17)</f>
        <v>297</v>
      </c>
      <c r="E14" s="32">
        <f>(E15+E16+E17)</f>
        <v>299.79999999999995</v>
      </c>
      <c r="F14" s="32">
        <f t="shared" si="0"/>
        <v>37.012345679012334</v>
      </c>
      <c r="G14" s="25">
        <f t="shared" si="3"/>
        <v>100.94276094276094</v>
      </c>
    </row>
    <row r="15" spans="1:7" s="21" customFormat="1" ht="48" customHeight="1">
      <c r="A15" s="26" t="s">
        <v>21</v>
      </c>
      <c r="B15" s="27" t="s">
        <v>22</v>
      </c>
      <c r="C15" s="28">
        <v>500</v>
      </c>
      <c r="D15" s="28">
        <v>223</v>
      </c>
      <c r="E15" s="28">
        <v>223.7</v>
      </c>
      <c r="F15" s="28">
        <f t="shared" si="0"/>
        <v>44.739999999999995</v>
      </c>
      <c r="G15" s="29">
        <f t="shared" si="3"/>
        <v>100.31390134529148</v>
      </c>
    </row>
    <row r="16" spans="1:7" s="21" customFormat="1" ht="66.75" customHeight="1">
      <c r="A16" s="26" t="s">
        <v>23</v>
      </c>
      <c r="B16" s="27" t="s">
        <v>24</v>
      </c>
      <c r="C16" s="28">
        <v>2</v>
      </c>
      <c r="D16" s="28"/>
      <c r="E16" s="28"/>
      <c r="F16" s="28"/>
      <c r="G16" s="29"/>
    </row>
    <row r="17" spans="1:7" s="21" customFormat="1" ht="48.75" customHeight="1">
      <c r="A17" s="26" t="s">
        <v>25</v>
      </c>
      <c r="B17" s="27" t="s">
        <v>26</v>
      </c>
      <c r="C17" s="28">
        <v>308</v>
      </c>
      <c r="D17" s="28">
        <v>74</v>
      </c>
      <c r="E17" s="28">
        <v>76.099999999999994</v>
      </c>
      <c r="F17" s="28">
        <f t="shared" si="0"/>
        <v>24.707792207792206</v>
      </c>
      <c r="G17" s="29">
        <f t="shared" si="3"/>
        <v>102.83783783783782</v>
      </c>
    </row>
    <row r="18" spans="1:7" s="21" customFormat="1" ht="47.25">
      <c r="A18" s="30" t="s">
        <v>27</v>
      </c>
      <c r="B18" s="31" t="s">
        <v>28</v>
      </c>
      <c r="C18" s="32">
        <f>SUM(C19+C23)</f>
        <v>2562.6</v>
      </c>
      <c r="D18" s="32">
        <f>SUM(D19+D23)</f>
        <v>571.20000000000005</v>
      </c>
      <c r="E18" s="32">
        <f>SUM(E19+E23)</f>
        <v>572</v>
      </c>
      <c r="F18" s="32">
        <f t="shared" si="0"/>
        <v>22.321080152969643</v>
      </c>
      <c r="G18" s="25">
        <f t="shared" si="3"/>
        <v>100.14005602240897</v>
      </c>
    </row>
    <row r="19" spans="1:7" s="21" customFormat="1" ht="116.25" customHeight="1">
      <c r="A19" s="81" t="s">
        <v>262</v>
      </c>
      <c r="B19" s="31" t="s">
        <v>29</v>
      </c>
      <c r="C19" s="32">
        <f>SUM(C20:C22)</f>
        <v>2340.6</v>
      </c>
      <c r="D19" s="32">
        <f>SUM(D20:D22)</f>
        <v>529.20000000000005</v>
      </c>
      <c r="E19" s="32">
        <f>SUM(E20:E22)</f>
        <v>529.6</v>
      </c>
      <c r="F19" s="32">
        <f t="shared" si="0"/>
        <v>22.62667692044775</v>
      </c>
      <c r="G19" s="25">
        <f t="shared" si="3"/>
        <v>100.0755857898715</v>
      </c>
    </row>
    <row r="20" spans="1:7" ht="102.75" customHeight="1">
      <c r="A20" s="45" t="s">
        <v>265</v>
      </c>
      <c r="B20" s="27" t="s">
        <v>264</v>
      </c>
      <c r="C20" s="28">
        <v>2250</v>
      </c>
      <c r="D20" s="28">
        <v>498</v>
      </c>
      <c r="E20" s="28">
        <v>498.4</v>
      </c>
      <c r="F20" s="28">
        <f t="shared" si="0"/>
        <v>22.15111111111111</v>
      </c>
      <c r="G20" s="29">
        <f t="shared" si="3"/>
        <v>100.08032128514056</v>
      </c>
    </row>
    <row r="21" spans="1:7" ht="90.75" customHeight="1">
      <c r="A21" s="45" t="s">
        <v>266</v>
      </c>
      <c r="B21" s="27" t="s">
        <v>263</v>
      </c>
      <c r="C21" s="28">
        <v>39.200000000000003</v>
      </c>
      <c r="D21" s="28">
        <v>9.8000000000000007</v>
      </c>
      <c r="E21" s="28">
        <v>9.8000000000000007</v>
      </c>
      <c r="F21" s="28">
        <f t="shared" si="0"/>
        <v>25</v>
      </c>
      <c r="G21" s="29">
        <f t="shared" si="3"/>
        <v>100</v>
      </c>
    </row>
    <row r="22" spans="1:7" ht="62.25" customHeight="1">
      <c r="A22" s="79" t="s">
        <v>252</v>
      </c>
      <c r="B22" s="27" t="s">
        <v>261</v>
      </c>
      <c r="C22" s="28">
        <v>51.4</v>
      </c>
      <c r="D22" s="28">
        <v>21.4</v>
      </c>
      <c r="E22" s="28">
        <v>21.4</v>
      </c>
      <c r="F22" s="28">
        <f t="shared" si="0"/>
        <v>41.634241245136181</v>
      </c>
      <c r="G22" s="29">
        <f t="shared" si="3"/>
        <v>100</v>
      </c>
    </row>
    <row r="23" spans="1:7" ht="105.75" customHeight="1">
      <c r="A23" s="82" t="s">
        <v>268</v>
      </c>
      <c r="B23" s="47" t="s">
        <v>269</v>
      </c>
      <c r="C23" s="49">
        <f>C24</f>
        <v>222</v>
      </c>
      <c r="D23" s="49">
        <f>D24</f>
        <v>42</v>
      </c>
      <c r="E23" s="49">
        <f>E24</f>
        <v>42.4</v>
      </c>
      <c r="F23" s="49">
        <f t="shared" si="0"/>
        <v>19.099099099099099</v>
      </c>
      <c r="G23" s="50">
        <f t="shared" si="3"/>
        <v>100.95238095238095</v>
      </c>
    </row>
    <row r="24" spans="1:7" ht="96.75" customHeight="1">
      <c r="A24" s="26" t="s">
        <v>267</v>
      </c>
      <c r="B24" s="27" t="s">
        <v>30</v>
      </c>
      <c r="C24" s="28">
        <v>222</v>
      </c>
      <c r="D24" s="28">
        <v>42</v>
      </c>
      <c r="E24" s="28">
        <v>42.4</v>
      </c>
      <c r="F24" s="28">
        <f t="shared" si="0"/>
        <v>19.099099099099099</v>
      </c>
      <c r="G24" s="29">
        <f t="shared" si="3"/>
        <v>100.95238095238095</v>
      </c>
    </row>
    <row r="25" spans="1:7" ht="31.5" customHeight="1">
      <c r="A25" s="30" t="s">
        <v>255</v>
      </c>
      <c r="B25" s="31" t="s">
        <v>256</v>
      </c>
      <c r="C25" s="32">
        <f>C26</f>
        <v>0</v>
      </c>
      <c r="D25" s="32">
        <f>D26</f>
        <v>0</v>
      </c>
      <c r="E25" s="32">
        <f>E26</f>
        <v>1.5</v>
      </c>
      <c r="F25" s="28"/>
      <c r="G25" s="29"/>
    </row>
    <row r="26" spans="1:7" ht="29.25" customHeight="1">
      <c r="A26" s="26" t="s">
        <v>257</v>
      </c>
      <c r="B26" s="27" t="s">
        <v>258</v>
      </c>
      <c r="C26" s="32"/>
      <c r="D26" s="32"/>
      <c r="E26" s="28">
        <v>1.5</v>
      </c>
      <c r="F26" s="28"/>
      <c r="G26" s="29"/>
    </row>
    <row r="27" spans="1:7" s="21" customFormat="1" ht="50.25" customHeight="1">
      <c r="A27" s="30" t="s">
        <v>31</v>
      </c>
      <c r="B27" s="31" t="s">
        <v>32</v>
      </c>
      <c r="C27" s="32">
        <f>SUM(C28)</f>
        <v>1268</v>
      </c>
      <c r="D27" s="32">
        <f>SUM(D28)</f>
        <v>24</v>
      </c>
      <c r="E27" s="32">
        <f>SUM(E28)</f>
        <v>24.8</v>
      </c>
      <c r="F27" s="32">
        <f t="shared" si="0"/>
        <v>1.9558359621451102</v>
      </c>
      <c r="G27" s="29">
        <f t="shared" si="3"/>
        <v>103.33333333333334</v>
      </c>
    </row>
    <row r="28" spans="1:7" s="21" customFormat="1" ht="31.5">
      <c r="A28" s="26" t="s">
        <v>33</v>
      </c>
      <c r="B28" s="27" t="s">
        <v>34</v>
      </c>
      <c r="C28" s="28">
        <v>1268</v>
      </c>
      <c r="D28" s="28">
        <v>24</v>
      </c>
      <c r="E28" s="28">
        <v>24.8</v>
      </c>
      <c r="F28" s="28">
        <f t="shared" si="0"/>
        <v>1.9558359621451102</v>
      </c>
      <c r="G28" s="29">
        <f t="shared" si="3"/>
        <v>103.33333333333334</v>
      </c>
    </row>
    <row r="29" spans="1:7" s="21" customFormat="1" ht="31.5">
      <c r="A29" s="30" t="s">
        <v>35</v>
      </c>
      <c r="B29" s="31" t="s">
        <v>36</v>
      </c>
      <c r="C29" s="32">
        <f>C30+C31</f>
        <v>350</v>
      </c>
      <c r="D29" s="32">
        <f>D30+D31</f>
        <v>41.2</v>
      </c>
      <c r="E29" s="32">
        <f>E30+E31</f>
        <v>41.3</v>
      </c>
      <c r="F29" s="32">
        <f t="shared" si="0"/>
        <v>11.799999999999999</v>
      </c>
      <c r="G29" s="29">
        <f t="shared" si="3"/>
        <v>100.24271844660193</v>
      </c>
    </row>
    <row r="30" spans="1:7" s="21" customFormat="1" ht="88.5" customHeight="1">
      <c r="A30" s="26" t="s">
        <v>260</v>
      </c>
      <c r="B30" s="26" t="s">
        <v>181</v>
      </c>
      <c r="C30" s="28"/>
      <c r="D30" s="28"/>
      <c r="E30" s="28"/>
      <c r="F30" s="28"/>
      <c r="G30" s="29"/>
    </row>
    <row r="31" spans="1:7" s="21" customFormat="1" ht="52.5" customHeight="1">
      <c r="A31" s="26" t="s">
        <v>180</v>
      </c>
      <c r="B31" s="27" t="s">
        <v>37</v>
      </c>
      <c r="C31" s="28">
        <v>350</v>
      </c>
      <c r="D31" s="28">
        <v>41.2</v>
      </c>
      <c r="E31" s="28">
        <v>41.3</v>
      </c>
      <c r="F31" s="28">
        <f t="shared" si="0"/>
        <v>11.799999999999999</v>
      </c>
      <c r="G31" s="29">
        <f t="shared" si="3"/>
        <v>100.24271844660193</v>
      </c>
    </row>
    <row r="32" spans="1:7" s="21" customFormat="1" ht="16.5" customHeight="1">
      <c r="A32" s="30" t="s">
        <v>38</v>
      </c>
      <c r="B32" s="31" t="s">
        <v>39</v>
      </c>
      <c r="C32" s="32">
        <v>160</v>
      </c>
      <c r="D32" s="32"/>
      <c r="E32" s="32">
        <v>24.1</v>
      </c>
      <c r="F32" s="32">
        <f t="shared" si="0"/>
        <v>15.0625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252795.1</v>
      </c>
      <c r="D34" s="19">
        <f>D35</f>
        <v>70154.199999999983</v>
      </c>
      <c r="E34" s="19">
        <f>E35</f>
        <v>70139.899999999994</v>
      </c>
      <c r="F34" s="19">
        <f t="shared" si="0"/>
        <v>27.745751401035857</v>
      </c>
      <c r="G34" s="20">
        <f t="shared" ref="G34:G44" si="4">E34/D34*100</f>
        <v>99.979616330882564</v>
      </c>
    </row>
    <row r="35" spans="1:7" s="21" customFormat="1" ht="54.75" customHeight="1">
      <c r="A35" s="38" t="s">
        <v>44</v>
      </c>
      <c r="B35" s="23" t="s">
        <v>45</v>
      </c>
      <c r="C35" s="24">
        <f>C36+C46+C65+C127</f>
        <v>252795.1</v>
      </c>
      <c r="D35" s="24">
        <f>D36+D46+D65</f>
        <v>70154.199999999983</v>
      </c>
      <c r="E35" s="24">
        <f>E36+E46+E65</f>
        <v>70139.899999999994</v>
      </c>
      <c r="F35" s="24">
        <f t="shared" si="0"/>
        <v>27.745751401035857</v>
      </c>
      <c r="G35" s="25">
        <f t="shared" si="4"/>
        <v>99.979616330882564</v>
      </c>
    </row>
    <row r="36" spans="1:7" s="21" customFormat="1" ht="31.5">
      <c r="A36" s="30" t="s">
        <v>46</v>
      </c>
      <c r="B36" s="31" t="s">
        <v>194</v>
      </c>
      <c r="C36" s="32">
        <f>C37+C45</f>
        <v>70585.600000000006</v>
      </c>
      <c r="D36" s="32">
        <f>D37+D45</f>
        <v>21421.5</v>
      </c>
      <c r="E36" s="32">
        <f>E37+E45</f>
        <v>21421.5</v>
      </c>
      <c r="F36" s="32">
        <f t="shared" si="0"/>
        <v>30.348258001632054</v>
      </c>
      <c r="G36" s="25">
        <f t="shared" si="4"/>
        <v>100</v>
      </c>
    </row>
    <row r="37" spans="1:7" ht="31.5">
      <c r="A37" s="26" t="s">
        <v>47</v>
      </c>
      <c r="B37" s="27" t="s">
        <v>195</v>
      </c>
      <c r="C37" s="39">
        <v>69539.3</v>
      </c>
      <c r="D37" s="39">
        <v>21072.799999999999</v>
      </c>
      <c r="E37" s="39">
        <v>21072.799999999999</v>
      </c>
      <c r="F37" s="28">
        <f t="shared" si="0"/>
        <v>30.303439925337184</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348.7</v>
      </c>
      <c r="E45" s="39">
        <v>348.7</v>
      </c>
      <c r="F45" s="28">
        <f>E45/C45*100</f>
        <v>33.326961674471953</v>
      </c>
      <c r="G45" s="29">
        <f>E45/D45*100</f>
        <v>100</v>
      </c>
    </row>
    <row r="46" spans="1:7" ht="31.5">
      <c r="A46" s="30" t="s">
        <v>62</v>
      </c>
      <c r="B46" s="27" t="s">
        <v>197</v>
      </c>
      <c r="C46" s="40">
        <f>C47+C50+C53+C58</f>
        <v>27703.599999999999</v>
      </c>
      <c r="D46" s="40">
        <f t="shared" ref="D46:E46" si="5">D47+D50+D53+D58</f>
        <v>3333.6</v>
      </c>
      <c r="E46" s="40">
        <f t="shared" si="5"/>
        <v>3333.6</v>
      </c>
      <c r="F46" s="28">
        <f t="shared" ref="F46:F63" si="6">E46/C46*100</f>
        <v>12.033093172006526</v>
      </c>
      <c r="G46" s="29">
        <f>E46/D46*100</f>
        <v>100</v>
      </c>
    </row>
    <row r="47" spans="1:7" ht="66" customHeight="1">
      <c r="A47" s="86" t="s">
        <v>270</v>
      </c>
      <c r="B47" s="47" t="s">
        <v>253</v>
      </c>
      <c r="C47" s="48">
        <f>C48+C49</f>
        <v>1266</v>
      </c>
      <c r="D47" s="48">
        <f>D48+D49</f>
        <v>0</v>
      </c>
      <c r="E47" s="48">
        <f>E48+E49</f>
        <v>0</v>
      </c>
      <c r="F47" s="49">
        <f t="shared" si="6"/>
        <v>0</v>
      </c>
      <c r="G47" s="50"/>
    </row>
    <row r="48" spans="1:7" ht="93" customHeight="1">
      <c r="A48" s="84" t="s">
        <v>281</v>
      </c>
      <c r="B48" s="27" t="s">
        <v>282</v>
      </c>
      <c r="C48" s="39">
        <v>40</v>
      </c>
      <c r="D48" s="39"/>
      <c r="E48" s="39"/>
      <c r="F48" s="28"/>
      <c r="G48" s="29"/>
    </row>
    <row r="49" spans="1:7" ht="83.25" customHeight="1">
      <c r="A49" s="41" t="s">
        <v>286</v>
      </c>
      <c r="B49" s="27" t="s">
        <v>273</v>
      </c>
      <c r="C49" s="39">
        <v>1226</v>
      </c>
      <c r="D49" s="39"/>
      <c r="E49" s="39"/>
      <c r="F49" s="28"/>
      <c r="G49" s="29"/>
    </row>
    <row r="50" spans="1:7" ht="36" customHeight="1">
      <c r="A50" s="86" t="s">
        <v>271</v>
      </c>
      <c r="B50" s="47" t="s">
        <v>198</v>
      </c>
      <c r="C50" s="48">
        <f>C51+C52</f>
        <v>385.6</v>
      </c>
      <c r="D50" s="48">
        <f t="shared" ref="D50:E50" si="7">D51+D52</f>
        <v>385.6</v>
      </c>
      <c r="E50" s="48">
        <f t="shared" si="7"/>
        <v>385.6</v>
      </c>
      <c r="F50" s="49">
        <f t="shared" si="6"/>
        <v>100</v>
      </c>
      <c r="G50" s="50"/>
    </row>
    <row r="51" spans="1:7" ht="63.75" customHeight="1">
      <c r="A51" s="80" t="s">
        <v>283</v>
      </c>
      <c r="B51" s="27" t="s">
        <v>274</v>
      </c>
      <c r="C51" s="39">
        <v>160</v>
      </c>
      <c r="D51" s="39">
        <v>160</v>
      </c>
      <c r="E51" s="39">
        <v>160</v>
      </c>
      <c r="F51" s="28"/>
      <c r="G51" s="29"/>
    </row>
    <row r="52" spans="1:7" ht="54.75" customHeight="1">
      <c r="A52" s="80" t="s">
        <v>287</v>
      </c>
      <c r="B52" s="27" t="s">
        <v>275</v>
      </c>
      <c r="C52" s="39">
        <v>225.6</v>
      </c>
      <c r="D52" s="39">
        <v>225.6</v>
      </c>
      <c r="E52" s="39">
        <v>225.6</v>
      </c>
      <c r="F52" s="28"/>
      <c r="G52" s="29"/>
    </row>
    <row r="53" spans="1:7" ht="32.25" customHeight="1">
      <c r="A53" s="85" t="s">
        <v>272</v>
      </c>
      <c r="B53" s="47" t="s">
        <v>254</v>
      </c>
      <c r="C53" s="48">
        <f>C54+C55+C56+C57</f>
        <v>795.3</v>
      </c>
      <c r="D53" s="48">
        <f t="shared" ref="D53:E53" si="8">D54+D55+D56+D57</f>
        <v>0</v>
      </c>
      <c r="E53" s="48">
        <f t="shared" si="8"/>
        <v>0</v>
      </c>
      <c r="F53" s="49">
        <f t="shared" si="6"/>
        <v>0</v>
      </c>
      <c r="G53" s="50"/>
    </row>
    <row r="54" spans="1:7" ht="95.25" customHeight="1">
      <c r="A54" s="83" t="s">
        <v>280</v>
      </c>
      <c r="B54" s="27" t="s">
        <v>276</v>
      </c>
      <c r="C54" s="39">
        <v>481.8</v>
      </c>
      <c r="D54" s="39"/>
      <c r="E54" s="39"/>
      <c r="F54" s="28"/>
      <c r="G54" s="29"/>
    </row>
    <row r="55" spans="1:7" ht="82.5" customHeight="1">
      <c r="A55" s="80" t="s">
        <v>284</v>
      </c>
      <c r="B55" s="27" t="s">
        <v>277</v>
      </c>
      <c r="C55" s="39"/>
      <c r="D55" s="39"/>
      <c r="E55" s="39"/>
      <c r="F55" s="28"/>
      <c r="G55" s="29"/>
    </row>
    <row r="56" spans="1:7" ht="78.75" customHeight="1">
      <c r="A56" s="80" t="s">
        <v>285</v>
      </c>
      <c r="B56" s="27" t="s">
        <v>278</v>
      </c>
      <c r="C56" s="39">
        <v>313.5</v>
      </c>
      <c r="D56" s="39"/>
      <c r="E56" s="39"/>
      <c r="F56" s="28"/>
      <c r="G56" s="29"/>
    </row>
    <row r="57" spans="1:7" ht="69.75" customHeight="1">
      <c r="A57" s="80" t="s">
        <v>288</v>
      </c>
      <c r="B57" s="27" t="s">
        <v>279</v>
      </c>
      <c r="C57" s="39"/>
      <c r="D57" s="39"/>
      <c r="E57" s="39"/>
      <c r="F57" s="28"/>
      <c r="G57" s="29"/>
    </row>
    <row r="58" spans="1:7" ht="21.75" customHeight="1">
      <c r="A58" s="87" t="s">
        <v>58</v>
      </c>
      <c r="B58" s="88" t="s">
        <v>199</v>
      </c>
      <c r="C58" s="48">
        <f>C59</f>
        <v>25256.7</v>
      </c>
      <c r="D58" s="48">
        <f>D59</f>
        <v>2948</v>
      </c>
      <c r="E58" s="48">
        <f>E59</f>
        <v>2948</v>
      </c>
      <c r="F58" s="49">
        <f t="shared" si="6"/>
        <v>11.672150360102467</v>
      </c>
      <c r="G58" s="50">
        <f t="shared" ref="G58:G63" si="9">E58/D58*100</f>
        <v>100</v>
      </c>
    </row>
    <row r="59" spans="1:7" ht="22.5" customHeight="1">
      <c r="A59" s="43" t="s">
        <v>60</v>
      </c>
      <c r="B59" s="44" t="s">
        <v>200</v>
      </c>
      <c r="C59" s="39">
        <f>C60+C62+C63+C64+C61</f>
        <v>25256.7</v>
      </c>
      <c r="D59" s="39">
        <f>D60+D62+D63+D64+D61</f>
        <v>2948</v>
      </c>
      <c r="E59" s="39">
        <f>E60+E62+E63+E64+E61</f>
        <v>2948</v>
      </c>
      <c r="F59" s="28">
        <f t="shared" si="6"/>
        <v>11.672150360102467</v>
      </c>
      <c r="G59" s="29">
        <f t="shared" si="9"/>
        <v>100</v>
      </c>
    </row>
    <row r="60" spans="1:7" ht="82.5" customHeight="1">
      <c r="A60" s="42" t="s">
        <v>186</v>
      </c>
      <c r="B60" s="44" t="s">
        <v>201</v>
      </c>
      <c r="C60" s="39">
        <v>3661.3</v>
      </c>
      <c r="D60" s="39">
        <v>1037</v>
      </c>
      <c r="E60" s="39">
        <v>1037</v>
      </c>
      <c r="F60" s="28">
        <f t="shared" si="6"/>
        <v>28.323273154344086</v>
      </c>
      <c r="G60" s="29">
        <f t="shared" si="9"/>
        <v>100</v>
      </c>
    </row>
    <row r="61" spans="1:7" ht="47.25">
      <c r="A61" s="78" t="s">
        <v>191</v>
      </c>
      <c r="B61" s="44" t="s">
        <v>202</v>
      </c>
      <c r="C61" s="39">
        <v>1400</v>
      </c>
      <c r="D61" s="39"/>
      <c r="E61" s="39"/>
      <c r="F61" s="28">
        <f t="shared" si="6"/>
        <v>0</v>
      </c>
      <c r="G61" s="29"/>
    </row>
    <row r="62" spans="1:7" ht="86.25" customHeight="1">
      <c r="A62" s="26" t="s">
        <v>187</v>
      </c>
      <c r="B62" s="27" t="s">
        <v>203</v>
      </c>
      <c r="C62" s="39">
        <v>5000.3</v>
      </c>
      <c r="D62" s="39">
        <v>1421</v>
      </c>
      <c r="E62" s="39">
        <v>1421</v>
      </c>
      <c r="F62" s="28">
        <f t="shared" si="6"/>
        <v>28.418294902305863</v>
      </c>
      <c r="G62" s="29">
        <f t="shared" si="9"/>
        <v>100</v>
      </c>
    </row>
    <row r="63" spans="1:7" ht="50.25" customHeight="1">
      <c r="A63" s="26" t="s">
        <v>188</v>
      </c>
      <c r="B63" s="27" t="s">
        <v>204</v>
      </c>
      <c r="C63" s="39">
        <v>2195.1</v>
      </c>
      <c r="D63" s="39">
        <v>490</v>
      </c>
      <c r="E63" s="39">
        <v>490</v>
      </c>
      <c r="F63" s="28">
        <f t="shared" si="6"/>
        <v>22.322445446676689</v>
      </c>
      <c r="G63" s="29">
        <f t="shared" si="9"/>
        <v>100</v>
      </c>
    </row>
    <row r="64" spans="1:7" ht="96" customHeight="1">
      <c r="A64" s="45" t="s">
        <v>189</v>
      </c>
      <c r="B64" s="27" t="s">
        <v>321</v>
      </c>
      <c r="C64" s="39">
        <v>13000</v>
      </c>
      <c r="D64" s="39"/>
      <c r="E64" s="39"/>
      <c r="F64" s="28"/>
      <c r="G64" s="29"/>
    </row>
    <row r="65" spans="1:7" s="21" customFormat="1" ht="31.5">
      <c r="A65" s="30" t="s">
        <v>63</v>
      </c>
      <c r="B65" s="31" t="s">
        <v>205</v>
      </c>
      <c r="C65" s="32">
        <f>C66+C67+ C108+C110+C114+C116+C118+C120+C122+C125</f>
        <v>152552.9</v>
      </c>
      <c r="D65" s="32">
        <f>D66+D67+ D108+D110+D114+D116+D118+D120+D122+D125</f>
        <v>45399.099999999984</v>
      </c>
      <c r="E65" s="32">
        <f t="shared" ref="E65" si="10">E66+E67+ E108+E110+E114+E116+E118+E120+E122+E125</f>
        <v>45384.799999999988</v>
      </c>
      <c r="F65" s="32">
        <f>E65/C65*100</f>
        <v>29.750204683096808</v>
      </c>
      <c r="G65" s="25">
        <f>E65/D65*100</f>
        <v>99.96850157822513</v>
      </c>
    </row>
    <row r="66" spans="1:7" ht="85.5" customHeight="1">
      <c r="A66" s="26" t="s">
        <v>355</v>
      </c>
      <c r="B66" s="27" t="s">
        <v>206</v>
      </c>
      <c r="C66" s="39">
        <v>4825.8999999999996</v>
      </c>
      <c r="D66" s="39">
        <v>2030.4</v>
      </c>
      <c r="E66" s="39">
        <v>2030.4</v>
      </c>
      <c r="F66" s="28">
        <f>E66/C66*100</f>
        <v>42.072981205578245</v>
      </c>
      <c r="G66" s="29">
        <f>E66/D66*100</f>
        <v>100</v>
      </c>
    </row>
    <row r="67" spans="1:7" ht="36.75" customHeight="1">
      <c r="A67" s="46" t="s">
        <v>322</v>
      </c>
      <c r="B67" s="47" t="s">
        <v>323</v>
      </c>
      <c r="C67" s="48">
        <f>C68</f>
        <v>127349.1</v>
      </c>
      <c r="D67" s="48">
        <f t="shared" ref="D67:E67" si="11">D68</f>
        <v>39345.399999999994</v>
      </c>
      <c r="E67" s="48">
        <f t="shared" si="11"/>
        <v>39332.6</v>
      </c>
      <c r="F67" s="49">
        <f>E67/C67*100</f>
        <v>30.885652116897568</v>
      </c>
      <c r="G67" s="50">
        <f>E67/D67*100</f>
        <v>99.967467607395037</v>
      </c>
    </row>
    <row r="68" spans="1:7" ht="52.5" customHeight="1">
      <c r="A68" s="46" t="s">
        <v>324</v>
      </c>
      <c r="B68" s="47" t="s">
        <v>210</v>
      </c>
      <c r="C68" s="48">
        <f>C70+C71+C72+C73+C74+C75+C76+C77+C78+C79+C80+C81+C82+C83+C84+C85+C86+C87+C88+C89+C90+C91+C92+C93+C94+C95+C96+C97+C98+C99+C100+C101+C102+C103+C104+C105+C106+C107</f>
        <v>127349.1</v>
      </c>
      <c r="D68" s="48">
        <f t="shared" ref="D68:E68" si="12">D70+D71+D72+D73+D74+D75+D76+D77+D78+D79+D80+D81+D82+D83+D84+D85+D86+D87+D88+D89+D90+D91+D92+D93+D94+D95+D96+D97+D98+D99+D100+D101+D102+D103+D104+D105+D106+D107</f>
        <v>39345.399999999994</v>
      </c>
      <c r="E68" s="48">
        <f t="shared" si="12"/>
        <v>39332.6</v>
      </c>
      <c r="F68" s="49">
        <f>E68/C68*100</f>
        <v>30.885652116897568</v>
      </c>
      <c r="G68" s="50">
        <f>E68/D68*100</f>
        <v>99.967467607395037</v>
      </c>
    </row>
    <row r="69" spans="1:7" ht="37.5" hidden="1" customHeight="1">
      <c r="A69" s="51" t="s">
        <v>64</v>
      </c>
      <c r="B69" s="27" t="s">
        <v>65</v>
      </c>
      <c r="C69" s="39"/>
      <c r="D69" s="39"/>
      <c r="E69" s="39"/>
      <c r="F69" s="49" t="e">
        <f t="shared" ref="F69:F71" si="13">E69/C69*100</f>
        <v>#DIV/0!</v>
      </c>
      <c r="G69" s="50" t="e">
        <f t="shared" ref="G69:G71" si="14">E69/D69*100</f>
        <v>#DIV/0!</v>
      </c>
    </row>
    <row r="70" spans="1:7" ht="115.5" customHeight="1">
      <c r="A70" s="98" t="s">
        <v>328</v>
      </c>
      <c r="B70" s="44" t="s">
        <v>207</v>
      </c>
      <c r="C70" s="28">
        <v>1.7</v>
      </c>
      <c r="D70" s="28"/>
      <c r="E70" s="39"/>
      <c r="F70" s="49"/>
      <c r="G70" s="50"/>
    </row>
    <row r="71" spans="1:7" ht="64.5" customHeight="1">
      <c r="A71" s="52" t="s">
        <v>335</v>
      </c>
      <c r="B71" s="44" t="s">
        <v>208</v>
      </c>
      <c r="C71" s="28">
        <v>356</v>
      </c>
      <c r="D71" s="28">
        <v>162.30000000000001</v>
      </c>
      <c r="E71" s="39">
        <v>162.30000000000001</v>
      </c>
      <c r="F71" s="49">
        <f t="shared" si="13"/>
        <v>45.58988764044944</v>
      </c>
      <c r="G71" s="50">
        <f t="shared" si="14"/>
        <v>100</v>
      </c>
    </row>
    <row r="72" spans="1:7" ht="83.25" customHeight="1">
      <c r="A72" s="52" t="s">
        <v>340</v>
      </c>
      <c r="B72" s="44" t="s">
        <v>209</v>
      </c>
      <c r="C72" s="28">
        <v>3672.7</v>
      </c>
      <c r="D72" s="28">
        <v>1383.2</v>
      </c>
      <c r="E72" s="39">
        <v>1383.2</v>
      </c>
      <c r="F72" s="29">
        <f t="shared" ref="F72:F81" si="15">E72/C72*100</f>
        <v>37.661665804449044</v>
      </c>
      <c r="G72" s="29">
        <f t="shared" ref="G72:G104" si="16">E72/D72*100</f>
        <v>100</v>
      </c>
    </row>
    <row r="73" spans="1:7" ht="50.25" customHeight="1">
      <c r="A73" s="52" t="s">
        <v>341</v>
      </c>
      <c r="B73" s="44" t="s">
        <v>211</v>
      </c>
      <c r="C73" s="28">
        <v>244.4</v>
      </c>
      <c r="D73" s="28">
        <v>61.6</v>
      </c>
      <c r="E73" s="39">
        <v>61.6</v>
      </c>
      <c r="F73" s="29">
        <f t="shared" si="15"/>
        <v>25.20458265139116</v>
      </c>
      <c r="G73" s="29">
        <f t="shared" si="16"/>
        <v>100</v>
      </c>
    </row>
    <row r="74" spans="1:7" ht="69" customHeight="1">
      <c r="A74" s="52" t="s">
        <v>357</v>
      </c>
      <c r="B74" s="44" t="s">
        <v>212</v>
      </c>
      <c r="C74" s="28">
        <v>13.7</v>
      </c>
      <c r="D74" s="28">
        <v>4.5</v>
      </c>
      <c r="E74" s="39">
        <v>4.5</v>
      </c>
      <c r="F74" s="29">
        <f t="shared" si="15"/>
        <v>32.846715328467155</v>
      </c>
      <c r="G74" s="29">
        <f t="shared" si="16"/>
        <v>100</v>
      </c>
    </row>
    <row r="75" spans="1:7" ht="54" customHeight="1">
      <c r="A75" s="52" t="s">
        <v>190</v>
      </c>
      <c r="B75" s="44" t="s">
        <v>213</v>
      </c>
      <c r="C75" s="28">
        <v>610.29999999999995</v>
      </c>
      <c r="D75" s="28"/>
      <c r="E75" s="39"/>
      <c r="F75" s="29">
        <f t="shared" si="15"/>
        <v>0</v>
      </c>
      <c r="G75" s="29" t="e">
        <f t="shared" si="16"/>
        <v>#DIV/0!</v>
      </c>
    </row>
    <row r="76" spans="1:7" ht="99.75" customHeight="1">
      <c r="A76" s="98" t="s">
        <v>359</v>
      </c>
      <c r="B76" s="44" t="s">
        <v>214</v>
      </c>
      <c r="C76" s="28">
        <v>2469.9</v>
      </c>
      <c r="D76" s="28">
        <v>823.6</v>
      </c>
      <c r="E76" s="39">
        <v>823.6</v>
      </c>
      <c r="F76" s="29">
        <f t="shared" si="15"/>
        <v>33.345479574071824</v>
      </c>
      <c r="G76" s="29">
        <f t="shared" si="16"/>
        <v>100</v>
      </c>
    </row>
    <row r="77" spans="1:7" ht="102" customHeight="1">
      <c r="A77" s="98" t="s">
        <v>359</v>
      </c>
      <c r="B77" s="44" t="s">
        <v>244</v>
      </c>
      <c r="C77" s="28">
        <v>2.2000000000000002</v>
      </c>
      <c r="D77" s="28">
        <v>2.2000000000000002</v>
      </c>
      <c r="E77" s="39">
        <v>2.2000000000000002</v>
      </c>
      <c r="F77" s="29">
        <f t="shared" si="15"/>
        <v>100</v>
      </c>
      <c r="G77" s="29">
        <f t="shared" si="16"/>
        <v>100</v>
      </c>
    </row>
    <row r="78" spans="1:7" ht="68.25" customHeight="1">
      <c r="A78" s="52" t="s">
        <v>358</v>
      </c>
      <c r="B78" s="44" t="s">
        <v>243</v>
      </c>
      <c r="C78" s="28">
        <v>19.3</v>
      </c>
      <c r="D78" s="28"/>
      <c r="E78" s="39"/>
      <c r="F78" s="29">
        <f t="shared" si="15"/>
        <v>0</v>
      </c>
      <c r="G78" s="29" t="e">
        <f t="shared" si="16"/>
        <v>#DIV/0!</v>
      </c>
    </row>
    <row r="79" spans="1:7" ht="84" customHeight="1">
      <c r="A79" s="52" t="s">
        <v>331</v>
      </c>
      <c r="B79" s="44" t="s">
        <v>242</v>
      </c>
      <c r="C79" s="28">
        <v>64154.400000000001</v>
      </c>
      <c r="D79" s="28">
        <v>17941.2</v>
      </c>
      <c r="E79" s="39">
        <v>17941.2</v>
      </c>
      <c r="F79" s="29">
        <f t="shared" si="15"/>
        <v>27.965657850435825</v>
      </c>
      <c r="G79" s="29">
        <f t="shared" si="16"/>
        <v>100</v>
      </c>
    </row>
    <row r="80" spans="1:7" ht="86.25" customHeight="1">
      <c r="A80" s="52" t="s">
        <v>333</v>
      </c>
      <c r="B80" s="44" t="s">
        <v>241</v>
      </c>
      <c r="C80" s="28">
        <v>10.199999999999999</v>
      </c>
      <c r="D80" s="28">
        <v>2.6</v>
      </c>
      <c r="E80" s="39">
        <v>2.6</v>
      </c>
      <c r="F80" s="29">
        <f t="shared" si="15"/>
        <v>25.490196078431378</v>
      </c>
      <c r="G80" s="29">
        <f t="shared" si="16"/>
        <v>100</v>
      </c>
    </row>
    <row r="81" spans="1:7" ht="99" customHeight="1">
      <c r="A81" s="98" t="s">
        <v>342</v>
      </c>
      <c r="B81" s="44" t="s">
        <v>240</v>
      </c>
      <c r="C81" s="28">
        <v>566.4</v>
      </c>
      <c r="D81" s="28">
        <v>189.8</v>
      </c>
      <c r="E81" s="39">
        <v>189.8</v>
      </c>
      <c r="F81" s="29">
        <f t="shared" si="15"/>
        <v>33.509887005649716</v>
      </c>
      <c r="G81" s="29">
        <f t="shared" si="16"/>
        <v>100</v>
      </c>
    </row>
    <row r="82" spans="1:7" ht="96.75" customHeight="1">
      <c r="A82" s="98" t="s">
        <v>327</v>
      </c>
      <c r="B82" s="44" t="s">
        <v>239</v>
      </c>
      <c r="C82" s="28">
        <v>10799</v>
      </c>
      <c r="D82" s="28">
        <v>4233.8</v>
      </c>
      <c r="E82" s="39">
        <v>4233.8</v>
      </c>
      <c r="F82" s="29">
        <f t="shared" ref="F82:F88" si="17">E82/C82*100</f>
        <v>39.205481989073064</v>
      </c>
      <c r="G82" s="29">
        <f t="shared" si="16"/>
        <v>100</v>
      </c>
    </row>
    <row r="83" spans="1:7" ht="82.5" customHeight="1">
      <c r="A83" s="52" t="s">
        <v>336</v>
      </c>
      <c r="B83" s="44" t="s">
        <v>238</v>
      </c>
      <c r="C83" s="28">
        <v>20.3</v>
      </c>
      <c r="D83" s="28">
        <v>5</v>
      </c>
      <c r="E83" s="39">
        <v>5</v>
      </c>
      <c r="F83" s="29">
        <f t="shared" si="17"/>
        <v>24.630541871921181</v>
      </c>
      <c r="G83" s="29">
        <f t="shared" si="16"/>
        <v>100</v>
      </c>
    </row>
    <row r="84" spans="1:7" ht="82.5" customHeight="1">
      <c r="A84" s="52" t="s">
        <v>363</v>
      </c>
      <c r="B84" s="44" t="s">
        <v>362</v>
      </c>
      <c r="C84" s="28">
        <v>311</v>
      </c>
      <c r="D84" s="28"/>
      <c r="E84" s="39"/>
      <c r="F84" s="29"/>
      <c r="G84" s="29"/>
    </row>
    <row r="85" spans="1:7" ht="115.5" customHeight="1">
      <c r="A85" s="98" t="s">
        <v>343</v>
      </c>
      <c r="B85" s="44" t="s">
        <v>245</v>
      </c>
      <c r="C85" s="28">
        <v>282.39999999999998</v>
      </c>
      <c r="D85" s="28">
        <v>70</v>
      </c>
      <c r="E85" s="39">
        <v>70</v>
      </c>
      <c r="F85" s="29">
        <f t="shared" si="17"/>
        <v>24.787535410764875</v>
      </c>
      <c r="G85" s="29">
        <f t="shared" si="16"/>
        <v>100</v>
      </c>
    </row>
    <row r="86" spans="1:7" ht="150.75" customHeight="1">
      <c r="A86" s="98" t="s">
        <v>344</v>
      </c>
      <c r="B86" s="44" t="s">
        <v>237</v>
      </c>
      <c r="C86" s="28">
        <v>149.80000000000001</v>
      </c>
      <c r="D86" s="28">
        <v>44.8</v>
      </c>
      <c r="E86" s="39">
        <v>44.8</v>
      </c>
      <c r="F86" s="29">
        <f t="shared" si="17"/>
        <v>29.906542056074763</v>
      </c>
      <c r="G86" s="29">
        <f t="shared" si="16"/>
        <v>100</v>
      </c>
    </row>
    <row r="87" spans="1:7" ht="256.5" customHeight="1">
      <c r="A87" s="98" t="s">
        <v>345</v>
      </c>
      <c r="B87" s="44" t="s">
        <v>236</v>
      </c>
      <c r="C87" s="28">
        <v>4311.5</v>
      </c>
      <c r="D87" s="28">
        <v>2741.3</v>
      </c>
      <c r="E87" s="39">
        <v>2741.3</v>
      </c>
      <c r="F87" s="29">
        <f t="shared" si="17"/>
        <v>63.581120259770387</v>
      </c>
      <c r="G87" s="29">
        <f t="shared" si="16"/>
        <v>100</v>
      </c>
    </row>
    <row r="88" spans="1:7" ht="118.5" customHeight="1">
      <c r="A88" s="99" t="s">
        <v>346</v>
      </c>
      <c r="B88" s="44" t="s">
        <v>235</v>
      </c>
      <c r="C88" s="28">
        <v>18.399999999999999</v>
      </c>
      <c r="D88" s="28">
        <v>6.3</v>
      </c>
      <c r="E88" s="39">
        <v>6.3</v>
      </c>
      <c r="F88" s="29">
        <f t="shared" si="17"/>
        <v>34.239130434782609</v>
      </c>
      <c r="G88" s="29">
        <f t="shared" si="16"/>
        <v>100</v>
      </c>
    </row>
    <row r="89" spans="1:7" ht="69" customHeight="1">
      <c r="A89" s="52" t="s">
        <v>348</v>
      </c>
      <c r="B89" s="44" t="s">
        <v>234</v>
      </c>
      <c r="C89" s="28">
        <v>488.8</v>
      </c>
      <c r="D89" s="28">
        <v>134.1</v>
      </c>
      <c r="E89" s="39">
        <v>134.1</v>
      </c>
      <c r="F89" s="29">
        <f t="shared" ref="F89:F104" si="18">E89/C89*100</f>
        <v>27.434533551554825</v>
      </c>
      <c r="G89" s="29">
        <f t="shared" si="16"/>
        <v>100</v>
      </c>
    </row>
    <row r="90" spans="1:7" ht="64.5" customHeight="1">
      <c r="A90" s="52" t="s">
        <v>349</v>
      </c>
      <c r="B90" s="44" t="s">
        <v>233</v>
      </c>
      <c r="C90" s="28">
        <v>558.20000000000005</v>
      </c>
      <c r="D90" s="28">
        <v>289.39999999999998</v>
      </c>
      <c r="E90" s="39">
        <v>289.39999999999998</v>
      </c>
      <c r="F90" s="29">
        <f t="shared" si="18"/>
        <v>51.845216768183434</v>
      </c>
      <c r="G90" s="29">
        <f t="shared" si="16"/>
        <v>100</v>
      </c>
    </row>
    <row r="91" spans="1:7" ht="75" customHeight="1">
      <c r="A91" s="52" t="s">
        <v>361</v>
      </c>
      <c r="B91" s="44" t="s">
        <v>320</v>
      </c>
      <c r="C91" s="28">
        <v>361.4</v>
      </c>
      <c r="D91" s="28">
        <v>361.4</v>
      </c>
      <c r="E91" s="39">
        <v>361.4</v>
      </c>
      <c r="F91" s="29">
        <f t="shared" si="18"/>
        <v>100</v>
      </c>
      <c r="G91" s="29">
        <f t="shared" si="16"/>
        <v>100</v>
      </c>
    </row>
    <row r="92" spans="1:7" ht="114.75" customHeight="1">
      <c r="A92" s="98" t="s">
        <v>337</v>
      </c>
      <c r="B92" s="44" t="s">
        <v>232</v>
      </c>
      <c r="C92" s="28">
        <v>6724.1</v>
      </c>
      <c r="D92" s="28">
        <v>2086.6999999999998</v>
      </c>
      <c r="E92" s="39">
        <v>2086.6999999999998</v>
      </c>
      <c r="F92" s="29">
        <f t="shared" si="18"/>
        <v>31.033149417765944</v>
      </c>
      <c r="G92" s="29">
        <f t="shared" si="16"/>
        <v>100</v>
      </c>
    </row>
    <row r="93" spans="1:7" ht="129.75" customHeight="1">
      <c r="A93" s="98" t="s">
        <v>338</v>
      </c>
      <c r="B93" s="44" t="s">
        <v>231</v>
      </c>
      <c r="C93" s="28">
        <v>178.2</v>
      </c>
      <c r="D93" s="28">
        <v>8.3000000000000007</v>
      </c>
      <c r="E93" s="39">
        <v>8.3000000000000007</v>
      </c>
      <c r="F93" s="29">
        <f t="shared" si="18"/>
        <v>4.6576879910213256</v>
      </c>
      <c r="G93" s="29">
        <f t="shared" si="16"/>
        <v>100</v>
      </c>
    </row>
    <row r="94" spans="1:7" ht="115.5" customHeight="1">
      <c r="A94" s="98" t="s">
        <v>339</v>
      </c>
      <c r="B94" s="44" t="s">
        <v>230</v>
      </c>
      <c r="C94" s="28">
        <v>29.8</v>
      </c>
      <c r="D94" s="28">
        <v>8.3000000000000007</v>
      </c>
      <c r="E94" s="39">
        <v>8.3000000000000007</v>
      </c>
      <c r="F94" s="29">
        <f t="shared" si="18"/>
        <v>27.852348993288594</v>
      </c>
      <c r="G94" s="29">
        <f t="shared" si="16"/>
        <v>100</v>
      </c>
    </row>
    <row r="95" spans="1:7" ht="238.5" customHeight="1">
      <c r="A95" s="98" t="s">
        <v>350</v>
      </c>
      <c r="B95" s="44" t="s">
        <v>66</v>
      </c>
      <c r="C95" s="28">
        <v>12394.9</v>
      </c>
      <c r="D95" s="28">
        <v>4120</v>
      </c>
      <c r="E95" s="39">
        <v>4120</v>
      </c>
      <c r="F95" s="29">
        <f t="shared" si="18"/>
        <v>33.23947752704742</v>
      </c>
      <c r="G95" s="29">
        <f t="shared" si="16"/>
        <v>100</v>
      </c>
    </row>
    <row r="96" spans="1:7" ht="79.5" customHeight="1">
      <c r="A96" s="52" t="s">
        <v>351</v>
      </c>
      <c r="B96" s="44" t="s">
        <v>229</v>
      </c>
      <c r="C96" s="28">
        <v>118</v>
      </c>
      <c r="D96" s="28">
        <v>35.799999999999997</v>
      </c>
      <c r="E96" s="39">
        <v>35.799999999999997</v>
      </c>
      <c r="F96" s="29">
        <f t="shared" si="18"/>
        <v>30.338983050847457</v>
      </c>
      <c r="G96" s="29">
        <f t="shared" si="16"/>
        <v>100</v>
      </c>
    </row>
    <row r="97" spans="1:7" ht="81" customHeight="1">
      <c r="A97" s="52" t="s">
        <v>352</v>
      </c>
      <c r="B97" s="44" t="s">
        <v>228</v>
      </c>
      <c r="C97" s="28">
        <v>488.6</v>
      </c>
      <c r="D97" s="28">
        <v>247.4</v>
      </c>
      <c r="E97" s="39">
        <v>240.8</v>
      </c>
      <c r="F97" s="29">
        <f t="shared" si="18"/>
        <v>49.283667621776509</v>
      </c>
      <c r="G97" s="29">
        <f t="shared" si="16"/>
        <v>97.332255456750204</v>
      </c>
    </row>
    <row r="98" spans="1:7" ht="102.75" customHeight="1">
      <c r="A98" s="98" t="s">
        <v>353</v>
      </c>
      <c r="B98" s="44" t="s">
        <v>227</v>
      </c>
      <c r="C98" s="28">
        <v>6.2</v>
      </c>
      <c r="D98" s="28">
        <v>6.2</v>
      </c>
      <c r="E98" s="39"/>
      <c r="F98" s="29">
        <f t="shared" si="18"/>
        <v>0</v>
      </c>
      <c r="G98" s="29">
        <f t="shared" si="16"/>
        <v>0</v>
      </c>
    </row>
    <row r="99" spans="1:7" ht="87" customHeight="1">
      <c r="A99" s="52" t="s">
        <v>360</v>
      </c>
      <c r="B99" s="44" t="s">
        <v>226</v>
      </c>
      <c r="C99" s="28">
        <v>2.1</v>
      </c>
      <c r="D99" s="28"/>
      <c r="E99" s="39"/>
      <c r="F99" s="29">
        <f t="shared" si="18"/>
        <v>0</v>
      </c>
      <c r="G99" s="29" t="e">
        <f t="shared" si="16"/>
        <v>#DIV/0!</v>
      </c>
    </row>
    <row r="100" spans="1:7" ht="63" customHeight="1">
      <c r="A100" s="52" t="s">
        <v>354</v>
      </c>
      <c r="B100" s="44" t="s">
        <v>225</v>
      </c>
      <c r="C100" s="28">
        <v>3082.5</v>
      </c>
      <c r="D100" s="28">
        <v>993</v>
      </c>
      <c r="E100" s="39">
        <v>993</v>
      </c>
      <c r="F100" s="29">
        <f t="shared" si="18"/>
        <v>32.214111922141122</v>
      </c>
      <c r="G100" s="29">
        <f t="shared" si="16"/>
        <v>100</v>
      </c>
    </row>
    <row r="101" spans="1:7" ht="117.75" customHeight="1">
      <c r="A101" s="98" t="s">
        <v>347</v>
      </c>
      <c r="B101" s="44" t="s">
        <v>224</v>
      </c>
      <c r="C101" s="28">
        <v>45.6</v>
      </c>
      <c r="D101" s="28"/>
      <c r="E101" s="39"/>
      <c r="F101" s="29">
        <f t="shared" si="18"/>
        <v>0</v>
      </c>
      <c r="G101" s="29" t="e">
        <f t="shared" si="16"/>
        <v>#DIV/0!</v>
      </c>
    </row>
    <row r="102" spans="1:7" ht="52.5" customHeight="1">
      <c r="A102" s="52" t="s">
        <v>329</v>
      </c>
      <c r="B102" s="44" t="s">
        <v>223</v>
      </c>
      <c r="C102" s="28">
        <v>984.3</v>
      </c>
      <c r="D102" s="28"/>
      <c r="E102" s="39"/>
      <c r="F102" s="29">
        <f t="shared" si="18"/>
        <v>0</v>
      </c>
      <c r="G102" s="29" t="e">
        <f t="shared" si="16"/>
        <v>#DIV/0!</v>
      </c>
    </row>
    <row r="103" spans="1:7" ht="69.75" customHeight="1">
      <c r="A103" s="52" t="s">
        <v>330</v>
      </c>
      <c r="B103" s="44" t="s">
        <v>247</v>
      </c>
      <c r="C103" s="28">
        <v>1000.2</v>
      </c>
      <c r="D103" s="28">
        <v>500.1</v>
      </c>
      <c r="E103" s="39">
        <v>500.1</v>
      </c>
      <c r="F103" s="29">
        <f t="shared" si="18"/>
        <v>50</v>
      </c>
      <c r="G103" s="29">
        <f t="shared" si="16"/>
        <v>100</v>
      </c>
    </row>
    <row r="104" spans="1:7" ht="83.25" customHeight="1">
      <c r="A104" s="52" t="s">
        <v>356</v>
      </c>
      <c r="B104" s="44" t="s">
        <v>222</v>
      </c>
      <c r="C104" s="28">
        <v>52.5</v>
      </c>
      <c r="D104" s="28"/>
      <c r="E104" s="39"/>
      <c r="F104" s="29">
        <f t="shared" si="18"/>
        <v>0</v>
      </c>
      <c r="G104" s="29" t="e">
        <f t="shared" si="16"/>
        <v>#DIV/0!</v>
      </c>
    </row>
    <row r="105" spans="1:7" ht="78" customHeight="1">
      <c r="A105" s="52" t="s">
        <v>332</v>
      </c>
      <c r="B105" s="44" t="s">
        <v>221</v>
      </c>
      <c r="C105" s="28">
        <v>9242.1</v>
      </c>
      <c r="D105" s="28">
        <v>2882.1</v>
      </c>
      <c r="E105" s="39">
        <v>2882.1</v>
      </c>
      <c r="F105" s="29">
        <f t="shared" ref="F105:F113" si="19">E105/C105*100</f>
        <v>31.184471061771674</v>
      </c>
      <c r="G105" s="29">
        <f t="shared" ref="G105:G126" si="20">E105/D105*100</f>
        <v>100</v>
      </c>
    </row>
    <row r="106" spans="1:7" ht="79.5" customHeight="1">
      <c r="A106" s="52" t="s">
        <v>334</v>
      </c>
      <c r="B106" s="44" t="s">
        <v>220</v>
      </c>
      <c r="C106" s="28">
        <v>1.5</v>
      </c>
      <c r="D106" s="28">
        <v>0.4</v>
      </c>
      <c r="E106" s="39">
        <v>0.4</v>
      </c>
      <c r="F106" s="29">
        <f t="shared" si="19"/>
        <v>26.666666666666668</v>
      </c>
      <c r="G106" s="29">
        <f t="shared" si="20"/>
        <v>100</v>
      </c>
    </row>
    <row r="107" spans="1:7" ht="66.75" customHeight="1">
      <c r="A107" s="77" t="s">
        <v>365</v>
      </c>
      <c r="B107" s="44" t="s">
        <v>364</v>
      </c>
      <c r="C107" s="28">
        <v>3576.5</v>
      </c>
      <c r="D107" s="28"/>
      <c r="E107" s="39"/>
      <c r="F107" s="29"/>
      <c r="G107" s="29"/>
    </row>
    <row r="108" spans="1:7" ht="65.25" customHeight="1">
      <c r="A108" s="90" t="s">
        <v>289</v>
      </c>
      <c r="B108" s="88" t="s">
        <v>291</v>
      </c>
      <c r="C108" s="49">
        <f>C109</f>
        <v>1265.5</v>
      </c>
      <c r="D108" s="49">
        <f t="shared" ref="D108:E108" si="21">D109</f>
        <v>0</v>
      </c>
      <c r="E108" s="49">
        <f t="shared" si="21"/>
        <v>0</v>
      </c>
      <c r="F108" s="50">
        <f t="shared" si="19"/>
        <v>0</v>
      </c>
      <c r="G108" s="50" t="e">
        <f t="shared" si="20"/>
        <v>#DIV/0!</v>
      </c>
    </row>
    <row r="109" spans="1:7" ht="84" customHeight="1">
      <c r="A109" s="77" t="s">
        <v>313</v>
      </c>
      <c r="B109" s="44" t="s">
        <v>290</v>
      </c>
      <c r="C109" s="28">
        <v>1265.5</v>
      </c>
      <c r="D109" s="28"/>
      <c r="E109" s="39"/>
      <c r="F109" s="29">
        <f t="shared" si="19"/>
        <v>0</v>
      </c>
      <c r="G109" s="29"/>
    </row>
    <row r="110" spans="1:7" ht="79.5" customHeight="1">
      <c r="A110" s="90" t="s">
        <v>293</v>
      </c>
      <c r="B110" s="47" t="s">
        <v>292</v>
      </c>
      <c r="C110" s="49">
        <f>C111+C112+C113</f>
        <v>5159.8</v>
      </c>
      <c r="D110" s="49">
        <f t="shared" ref="D110:E110" si="22">D111+D112+D113</f>
        <v>1528.5</v>
      </c>
      <c r="E110" s="49">
        <f t="shared" si="22"/>
        <v>1528.5</v>
      </c>
      <c r="F110" s="49">
        <f t="shared" ref="F110" si="23">E110/C110*100</f>
        <v>29.623241210899646</v>
      </c>
      <c r="G110" s="50">
        <f t="shared" ref="G110" si="24">E110/D110*100</f>
        <v>100</v>
      </c>
    </row>
    <row r="111" spans="1:7" ht="100.5" customHeight="1">
      <c r="A111" s="89" t="s">
        <v>312</v>
      </c>
      <c r="B111" s="27" t="s">
        <v>219</v>
      </c>
      <c r="C111" s="39">
        <v>412.8</v>
      </c>
      <c r="D111" s="39">
        <v>122.3</v>
      </c>
      <c r="E111" s="39">
        <v>122.3</v>
      </c>
      <c r="F111" s="28">
        <f t="shared" si="19"/>
        <v>29.62693798449612</v>
      </c>
      <c r="G111" s="29">
        <f t="shared" si="20"/>
        <v>100</v>
      </c>
    </row>
    <row r="112" spans="1:7" ht="83.25" customHeight="1">
      <c r="A112" s="89" t="s">
        <v>326</v>
      </c>
      <c r="B112" s="27" t="s">
        <v>325</v>
      </c>
      <c r="C112" s="39"/>
      <c r="D112" s="39"/>
      <c r="E112" s="39"/>
      <c r="F112" s="28"/>
      <c r="G112" s="29"/>
    </row>
    <row r="113" spans="1:7" ht="81.75" customHeight="1">
      <c r="A113" s="53" t="s">
        <v>315</v>
      </c>
      <c r="B113" s="27" t="s">
        <v>218</v>
      </c>
      <c r="C113" s="39">
        <v>4747</v>
      </c>
      <c r="D113" s="39">
        <v>1406.2</v>
      </c>
      <c r="E113" s="39">
        <v>1406.2</v>
      </c>
      <c r="F113" s="28">
        <f t="shared" si="19"/>
        <v>29.622919738782389</v>
      </c>
      <c r="G113" s="29">
        <f t="shared" si="20"/>
        <v>100</v>
      </c>
    </row>
    <row r="114" spans="1:7" ht="51.75" customHeight="1">
      <c r="A114" s="91" t="s">
        <v>297</v>
      </c>
      <c r="B114" s="47" t="s">
        <v>294</v>
      </c>
      <c r="C114" s="48">
        <f>C115</f>
        <v>606.70000000000005</v>
      </c>
      <c r="D114" s="48">
        <f t="shared" ref="D114:E114" si="25">D115</f>
        <v>202.2</v>
      </c>
      <c r="E114" s="48">
        <f t="shared" si="25"/>
        <v>202.2</v>
      </c>
      <c r="F114" s="49">
        <f t="shared" ref="F114:F129" si="26">E114/C114*100</f>
        <v>33.327839129718143</v>
      </c>
      <c r="G114" s="50">
        <f t="shared" si="20"/>
        <v>100</v>
      </c>
    </row>
    <row r="115" spans="1:7" ht="50.25" customHeight="1">
      <c r="A115" s="53" t="s">
        <v>314</v>
      </c>
      <c r="B115" s="27" t="s">
        <v>295</v>
      </c>
      <c r="C115" s="39">
        <v>606.70000000000005</v>
      </c>
      <c r="D115" s="39">
        <v>202.2</v>
      </c>
      <c r="E115" s="39">
        <v>202.2</v>
      </c>
      <c r="F115" s="28">
        <f t="shared" si="26"/>
        <v>33.327839129718143</v>
      </c>
      <c r="G115" s="29">
        <f t="shared" si="20"/>
        <v>100</v>
      </c>
    </row>
    <row r="116" spans="1:7" ht="62.25" customHeight="1">
      <c r="A116" s="91" t="s">
        <v>298</v>
      </c>
      <c r="B116" s="47" t="s">
        <v>296</v>
      </c>
      <c r="C116" s="48">
        <f>C117</f>
        <v>1.1000000000000001</v>
      </c>
      <c r="D116" s="48">
        <f t="shared" ref="D116:E116" si="27">D117</f>
        <v>1.1000000000000001</v>
      </c>
      <c r="E116" s="48">
        <f t="shared" si="27"/>
        <v>0</v>
      </c>
      <c r="F116" s="49">
        <f t="shared" si="26"/>
        <v>0</v>
      </c>
      <c r="G116" s="50">
        <f t="shared" si="20"/>
        <v>0</v>
      </c>
    </row>
    <row r="117" spans="1:7" ht="62.25" customHeight="1">
      <c r="A117" s="53" t="s">
        <v>311</v>
      </c>
      <c r="B117" s="27" t="s">
        <v>217</v>
      </c>
      <c r="C117" s="39">
        <v>1.1000000000000001</v>
      </c>
      <c r="D117" s="39">
        <v>1.1000000000000001</v>
      </c>
      <c r="E117" s="39"/>
      <c r="F117" s="28">
        <f t="shared" si="26"/>
        <v>0</v>
      </c>
      <c r="G117" s="29">
        <f t="shared" si="20"/>
        <v>0</v>
      </c>
    </row>
    <row r="118" spans="1:7" ht="65.25" customHeight="1">
      <c r="A118" s="91" t="s">
        <v>299</v>
      </c>
      <c r="B118" s="47" t="s">
        <v>305</v>
      </c>
      <c r="C118" s="48">
        <f>C119</f>
        <v>83.9</v>
      </c>
      <c r="D118" s="48">
        <f t="shared" ref="D118:E118" si="28">D119</f>
        <v>21.2</v>
      </c>
      <c r="E118" s="48">
        <f t="shared" si="28"/>
        <v>21.2</v>
      </c>
      <c r="F118" s="49">
        <f t="shared" si="26"/>
        <v>25.268176400476754</v>
      </c>
      <c r="G118" s="50">
        <f t="shared" si="20"/>
        <v>100</v>
      </c>
    </row>
    <row r="119" spans="1:7" ht="69" customHeight="1">
      <c r="A119" s="53" t="s">
        <v>310</v>
      </c>
      <c r="B119" s="27" t="s">
        <v>216</v>
      </c>
      <c r="C119" s="39">
        <v>83.9</v>
      </c>
      <c r="D119" s="39">
        <v>21.2</v>
      </c>
      <c r="E119" s="39">
        <v>21.2</v>
      </c>
      <c r="F119" s="28">
        <f t="shared" ref="F119" si="29">E119/C119*100</f>
        <v>25.268176400476754</v>
      </c>
      <c r="G119" s="29">
        <f t="shared" ref="G119" si="30">E119/D119*100</f>
        <v>100</v>
      </c>
    </row>
    <row r="120" spans="1:7" ht="99.75" customHeight="1">
      <c r="A120" s="97" t="s">
        <v>300</v>
      </c>
      <c r="B120" s="47" t="s">
        <v>304</v>
      </c>
      <c r="C120" s="48">
        <f>C121</f>
        <v>4291</v>
      </c>
      <c r="D120" s="48">
        <f t="shared" ref="D120:E120" si="31">D121</f>
        <v>955.1</v>
      </c>
      <c r="E120" s="48">
        <f t="shared" si="31"/>
        <v>955.1</v>
      </c>
      <c r="F120" s="49">
        <f t="shared" si="26"/>
        <v>22.258214868329063</v>
      </c>
      <c r="G120" s="50">
        <f t="shared" si="20"/>
        <v>100</v>
      </c>
    </row>
    <row r="121" spans="1:7" ht="113.25" customHeight="1">
      <c r="A121" s="89" t="s">
        <v>309</v>
      </c>
      <c r="B121" s="27" t="s">
        <v>215</v>
      </c>
      <c r="C121" s="39">
        <v>4291</v>
      </c>
      <c r="D121" s="39">
        <v>955.1</v>
      </c>
      <c r="E121" s="39">
        <v>955.1</v>
      </c>
      <c r="F121" s="28">
        <f t="shared" ref="F121" si="32">E121/C121*100</f>
        <v>22.258214868329063</v>
      </c>
      <c r="G121" s="29">
        <f t="shared" ref="G121" si="33">E121/D121*100</f>
        <v>100</v>
      </c>
    </row>
    <row r="122" spans="1:7" ht="66.75" customHeight="1">
      <c r="A122" s="91" t="s">
        <v>301</v>
      </c>
      <c r="B122" s="47" t="s">
        <v>303</v>
      </c>
      <c r="C122" s="48">
        <f>C123+C124</f>
        <v>2.1</v>
      </c>
      <c r="D122" s="48">
        <f t="shared" ref="D122:E122" si="34">D123+D124</f>
        <v>1.5</v>
      </c>
      <c r="E122" s="48">
        <f t="shared" si="34"/>
        <v>1.1000000000000001</v>
      </c>
      <c r="F122" s="49">
        <f t="shared" si="26"/>
        <v>52.380952380952387</v>
      </c>
      <c r="G122" s="50">
        <f t="shared" si="20"/>
        <v>73.333333333333343</v>
      </c>
    </row>
    <row r="123" spans="1:7" ht="98.25" customHeight="1">
      <c r="A123" s="53" t="s">
        <v>317</v>
      </c>
      <c r="B123" s="27" t="s">
        <v>308</v>
      </c>
      <c r="C123" s="39">
        <v>0.2</v>
      </c>
      <c r="D123" s="39">
        <v>0.1</v>
      </c>
      <c r="E123" s="39">
        <v>0.1</v>
      </c>
      <c r="F123" s="28">
        <f t="shared" ref="F123:F124" si="35">E123/C123*100</f>
        <v>50</v>
      </c>
      <c r="G123" s="29">
        <f t="shared" ref="G123:G124" si="36">E123/D123*100</f>
        <v>100</v>
      </c>
    </row>
    <row r="124" spans="1:7" ht="80.25" customHeight="1">
      <c r="A124" s="53" t="s">
        <v>316</v>
      </c>
      <c r="B124" s="27" t="s">
        <v>307</v>
      </c>
      <c r="C124" s="39">
        <v>1.9</v>
      </c>
      <c r="D124" s="39">
        <v>1.4</v>
      </c>
      <c r="E124" s="39">
        <v>1</v>
      </c>
      <c r="F124" s="28">
        <f t="shared" si="35"/>
        <v>52.631578947368418</v>
      </c>
      <c r="G124" s="29">
        <f t="shared" si="36"/>
        <v>71.428571428571431</v>
      </c>
    </row>
    <row r="125" spans="1:7" ht="49.5" customHeight="1">
      <c r="A125" s="91" t="s">
        <v>302</v>
      </c>
      <c r="B125" s="47" t="s">
        <v>319</v>
      </c>
      <c r="C125" s="48">
        <f>C126</f>
        <v>8967.7999999999993</v>
      </c>
      <c r="D125" s="48">
        <f t="shared" ref="D125:E125" si="37">D126</f>
        <v>1313.7</v>
      </c>
      <c r="E125" s="48">
        <f t="shared" si="37"/>
        <v>1313.7</v>
      </c>
      <c r="F125" s="49">
        <f t="shared" si="26"/>
        <v>14.6490778117264</v>
      </c>
      <c r="G125" s="50">
        <f t="shared" si="20"/>
        <v>100</v>
      </c>
    </row>
    <row r="126" spans="1:7" ht="49.5" customHeight="1" thickBot="1">
      <c r="A126" s="93" t="s">
        <v>306</v>
      </c>
      <c r="B126" s="94" t="s">
        <v>318</v>
      </c>
      <c r="C126" s="95">
        <v>8967.7999999999993</v>
      </c>
      <c r="D126" s="95">
        <v>1313.7</v>
      </c>
      <c r="E126" s="95">
        <v>1313.7</v>
      </c>
      <c r="F126" s="96">
        <f t="shared" si="26"/>
        <v>14.6490778117264</v>
      </c>
      <c r="G126" s="95">
        <f t="shared" si="20"/>
        <v>100</v>
      </c>
    </row>
    <row r="127" spans="1:7" ht="29.25" customHeight="1" thickBot="1">
      <c r="A127" s="104" t="s">
        <v>370</v>
      </c>
      <c r="B127" s="105" t="s">
        <v>371</v>
      </c>
      <c r="C127" s="106">
        <f>C128</f>
        <v>1953</v>
      </c>
      <c r="D127" s="102"/>
      <c r="E127" s="102"/>
      <c r="F127" s="103"/>
      <c r="G127" s="102"/>
    </row>
    <row r="128" spans="1:7" ht="32.25" customHeight="1" thickBot="1">
      <c r="A128" s="100" t="s">
        <v>370</v>
      </c>
      <c r="B128" s="101" t="s">
        <v>372</v>
      </c>
      <c r="C128" s="102">
        <v>1953</v>
      </c>
      <c r="D128" s="102"/>
      <c r="E128" s="102"/>
      <c r="F128" s="103"/>
      <c r="G128" s="102"/>
    </row>
    <row r="129" spans="1:7" s="57" customFormat="1" ht="21" customHeight="1" thickBot="1">
      <c r="A129" s="92" t="s">
        <v>67</v>
      </c>
      <c r="B129" s="54" t="s">
        <v>68</v>
      </c>
      <c r="C129" s="55">
        <f>C34+C6</f>
        <v>273951.7</v>
      </c>
      <c r="D129" s="55">
        <f>D34+D6</f>
        <v>76876.799999999988</v>
      </c>
      <c r="E129" s="55">
        <f>E34+E6</f>
        <v>76981.299999999988</v>
      </c>
      <c r="F129" s="55">
        <f t="shared" si="26"/>
        <v>28.100318413793374</v>
      </c>
      <c r="G129" s="56">
        <f t="shared" ref="G129" si="38">E129/D129*100</f>
        <v>100.13593177655677</v>
      </c>
    </row>
    <row r="130" spans="1:7" ht="15.75" customHeight="1">
      <c r="A130" s="111" t="s">
        <v>69</v>
      </c>
      <c r="B130" s="111"/>
      <c r="C130" s="111"/>
      <c r="D130" s="111"/>
      <c r="E130" s="111"/>
      <c r="F130" s="111"/>
      <c r="G130" s="111"/>
    </row>
    <row r="131" spans="1:7" ht="15.75">
      <c r="A131" s="59" t="s">
        <v>70</v>
      </c>
      <c r="B131" s="60" t="s">
        <v>71</v>
      </c>
      <c r="C131" s="61">
        <f>SUM(C133:C138)</f>
        <v>37517.599999999991</v>
      </c>
      <c r="D131" s="61">
        <f>SUM(D133:D138)</f>
        <v>13248.9</v>
      </c>
      <c r="E131" s="61">
        <f>SUM(E133:E138)</f>
        <v>13247.800000000001</v>
      </c>
      <c r="F131" s="61">
        <f t="shared" ref="F131:F140" si="39">E131/C131*100</f>
        <v>35.310894087041831</v>
      </c>
      <c r="G131" s="61">
        <f>E131/D131*100</f>
        <v>99.991697423937083</v>
      </c>
    </row>
    <row r="132" spans="1:7" ht="15.75">
      <c r="A132" s="59"/>
      <c r="B132" s="60"/>
      <c r="C132" s="61"/>
      <c r="D132" s="61"/>
      <c r="E132" s="61"/>
      <c r="F132" s="61"/>
      <c r="G132" s="61"/>
    </row>
    <row r="133" spans="1:7" ht="63">
      <c r="A133" s="62" t="s">
        <v>72</v>
      </c>
      <c r="B133" s="63" t="s">
        <v>73</v>
      </c>
      <c r="C133" s="64">
        <v>25358.1</v>
      </c>
      <c r="D133" s="64">
        <v>8870.2999999999993</v>
      </c>
      <c r="E133" s="64">
        <v>8869.2000000000007</v>
      </c>
      <c r="F133" s="64">
        <f t="shared" si="39"/>
        <v>34.975806547020483</v>
      </c>
      <c r="G133" s="64">
        <f>E133/D133*100</f>
        <v>99.987599066547943</v>
      </c>
    </row>
    <row r="134" spans="1:7" ht="15.75">
      <c r="A134" s="62" t="s">
        <v>185</v>
      </c>
      <c r="B134" s="63" t="s">
        <v>184</v>
      </c>
      <c r="C134" s="64">
        <v>1.1000000000000001</v>
      </c>
      <c r="D134" s="64">
        <v>0</v>
      </c>
      <c r="E134" s="64">
        <v>0</v>
      </c>
      <c r="F134" s="64">
        <f t="shared" si="39"/>
        <v>0</v>
      </c>
      <c r="G134" s="64" t="e">
        <f>E134/D134*100</f>
        <v>#DIV/0!</v>
      </c>
    </row>
    <row r="135" spans="1:7" ht="47.25">
      <c r="A135" s="62" t="s">
        <v>74</v>
      </c>
      <c r="B135" s="63" t="s">
        <v>75</v>
      </c>
      <c r="C135" s="64">
        <v>10052.700000000001</v>
      </c>
      <c r="D135" s="64">
        <v>3710.6</v>
      </c>
      <c r="E135" s="64">
        <v>3710.6</v>
      </c>
      <c r="F135" s="64">
        <f t="shared" si="39"/>
        <v>36.911476518746205</v>
      </c>
      <c r="G135" s="64">
        <f>E135/D135*100</f>
        <v>100</v>
      </c>
    </row>
    <row r="136" spans="1:7" ht="15.75">
      <c r="A136" s="62" t="s">
        <v>76</v>
      </c>
      <c r="B136" s="63" t="s">
        <v>77</v>
      </c>
      <c r="C136" s="64">
        <v>0</v>
      </c>
      <c r="D136" s="64">
        <v>0</v>
      </c>
      <c r="E136" s="64">
        <v>0</v>
      </c>
      <c r="F136" s="64" t="e">
        <f t="shared" si="39"/>
        <v>#DIV/0!</v>
      </c>
      <c r="G136" s="64" t="e">
        <f>E136/D136*100</f>
        <v>#DIV/0!</v>
      </c>
    </row>
    <row r="137" spans="1:7" ht="15.75">
      <c r="A137" s="62" t="s">
        <v>78</v>
      </c>
      <c r="B137" s="63" t="s">
        <v>79</v>
      </c>
      <c r="C137" s="64">
        <v>70</v>
      </c>
      <c r="D137" s="64">
        <v>0</v>
      </c>
      <c r="E137" s="64">
        <v>0</v>
      </c>
      <c r="F137" s="64">
        <f t="shared" si="39"/>
        <v>0</v>
      </c>
      <c r="G137" s="64" t="e">
        <f>E137/D137*100</f>
        <v>#DIV/0!</v>
      </c>
    </row>
    <row r="138" spans="1:7" ht="15.75">
      <c r="A138" s="62" t="s">
        <v>80</v>
      </c>
      <c r="B138" s="63" t="s">
        <v>81</v>
      </c>
      <c r="C138" s="64">
        <v>2035.7</v>
      </c>
      <c r="D138" s="64">
        <v>668</v>
      </c>
      <c r="E138" s="64">
        <v>668</v>
      </c>
      <c r="F138" s="64">
        <f t="shared" si="39"/>
        <v>32.814265363265704</v>
      </c>
      <c r="G138" s="64">
        <f t="shared" ref="G138:G168" si="40">E138/D138*100</f>
        <v>100</v>
      </c>
    </row>
    <row r="139" spans="1:7" ht="15.75">
      <c r="A139" s="58" t="s">
        <v>82</v>
      </c>
      <c r="B139" s="60" t="s">
        <v>83</v>
      </c>
      <c r="C139" s="61">
        <f>SUM(C140:C140)</f>
        <v>606.70000000000005</v>
      </c>
      <c r="D139" s="61">
        <f>SUM(D140:D140)</f>
        <v>202.2</v>
      </c>
      <c r="E139" s="61">
        <f>SUM(E140:E140)</f>
        <v>202.2</v>
      </c>
      <c r="F139" s="61">
        <f t="shared" si="39"/>
        <v>33.327839129718143</v>
      </c>
      <c r="G139" s="61">
        <f t="shared" si="40"/>
        <v>100</v>
      </c>
    </row>
    <row r="140" spans="1:7" ht="15.75">
      <c r="A140" s="62" t="s">
        <v>84</v>
      </c>
      <c r="B140" s="63" t="s">
        <v>85</v>
      </c>
      <c r="C140" s="64">
        <v>606.70000000000005</v>
      </c>
      <c r="D140" s="64">
        <v>202.2</v>
      </c>
      <c r="E140" s="64">
        <v>202.2</v>
      </c>
      <c r="F140" s="64">
        <f t="shared" si="39"/>
        <v>33.327839129718143</v>
      </c>
      <c r="G140" s="64">
        <f t="shared" si="40"/>
        <v>100</v>
      </c>
    </row>
    <row r="141" spans="1:7" ht="31.5">
      <c r="A141" s="62" t="s">
        <v>86</v>
      </c>
      <c r="B141" s="60" t="s">
        <v>87</v>
      </c>
      <c r="C141" s="61">
        <f>SUM(C142:C142)</f>
        <v>1100</v>
      </c>
      <c r="D141" s="61">
        <f>SUM(D142:D142)</f>
        <v>316</v>
      </c>
      <c r="E141" s="61">
        <f>SUM(E142:E142)</f>
        <v>316</v>
      </c>
      <c r="F141" s="61">
        <f>E141/C141*100</f>
        <v>28.72727272727273</v>
      </c>
      <c r="G141" s="61">
        <f>E141/D141*100</f>
        <v>100</v>
      </c>
    </row>
    <row r="142" spans="1:7" ht="47.25">
      <c r="A142" s="62" t="s">
        <v>88</v>
      </c>
      <c r="B142" s="63" t="s">
        <v>89</v>
      </c>
      <c r="C142" s="64">
        <v>1100</v>
      </c>
      <c r="D142" s="64">
        <v>316</v>
      </c>
      <c r="E142" s="64">
        <v>316</v>
      </c>
      <c r="F142" s="61">
        <f>E142/C142*100</f>
        <v>28.72727272727273</v>
      </c>
      <c r="G142" s="61">
        <f>E142/D142*100</f>
        <v>100</v>
      </c>
    </row>
    <row r="143" spans="1:7" ht="15.75">
      <c r="A143" s="58" t="s">
        <v>90</v>
      </c>
      <c r="B143" s="60" t="s">
        <v>91</v>
      </c>
      <c r="C143" s="61">
        <f>SUM(C144:C146)</f>
        <v>15904.5</v>
      </c>
      <c r="D143" s="61">
        <f>SUM(D144:D146)</f>
        <v>492.02</v>
      </c>
      <c r="E143" s="61">
        <f>SUM(E144:E146)</f>
        <v>492</v>
      </c>
      <c r="F143" s="61">
        <f>E143/C143*100</f>
        <v>3.0934641139300201</v>
      </c>
      <c r="G143" s="61">
        <f t="shared" si="40"/>
        <v>99.995935124588428</v>
      </c>
    </row>
    <row r="144" spans="1:7" ht="15.75">
      <c r="A144" s="62" t="s">
        <v>92</v>
      </c>
      <c r="B144" s="63" t="s">
        <v>93</v>
      </c>
      <c r="C144" s="64">
        <v>82.5</v>
      </c>
      <c r="D144" s="64">
        <v>3.12</v>
      </c>
      <c r="E144" s="64">
        <v>3.1</v>
      </c>
      <c r="F144" s="61">
        <f>E144/C144*100</f>
        <v>3.7575757575757573</v>
      </c>
      <c r="G144" s="61">
        <f>E144/D144*100</f>
        <v>99.358974358974365</v>
      </c>
    </row>
    <row r="145" spans="1:7" ht="15.75">
      <c r="A145" s="62" t="s">
        <v>94</v>
      </c>
      <c r="B145" s="63" t="s">
        <v>95</v>
      </c>
      <c r="C145" s="64">
        <v>14522</v>
      </c>
      <c r="D145" s="64">
        <v>395.2</v>
      </c>
      <c r="E145" s="64">
        <v>395.2</v>
      </c>
      <c r="F145" s="64">
        <f t="shared" ref="F145:F171" si="41">E145/C145*100</f>
        <v>2.7213882385346371</v>
      </c>
      <c r="G145" s="64">
        <f t="shared" si="40"/>
        <v>100</v>
      </c>
    </row>
    <row r="146" spans="1:7" ht="15.75">
      <c r="A146" s="62" t="s">
        <v>96</v>
      </c>
      <c r="B146" s="63" t="s">
        <v>97</v>
      </c>
      <c r="C146" s="64">
        <v>1300</v>
      </c>
      <c r="D146" s="64">
        <v>93.7</v>
      </c>
      <c r="E146" s="64">
        <v>93.7</v>
      </c>
      <c r="F146" s="64">
        <f t="shared" si="41"/>
        <v>7.2076923076923078</v>
      </c>
      <c r="G146" s="64">
        <f t="shared" si="40"/>
        <v>100</v>
      </c>
    </row>
    <row r="147" spans="1:7" ht="15.75">
      <c r="A147" s="58" t="s">
        <v>98</v>
      </c>
      <c r="B147" s="60" t="s">
        <v>99</v>
      </c>
      <c r="C147" s="61">
        <f>SUM(C148:C149)</f>
        <v>205.7</v>
      </c>
      <c r="D147" s="61">
        <f>SUM(D149:D149)</f>
        <v>13.6</v>
      </c>
      <c r="E147" s="61">
        <f>SUM(E149:E149)</f>
        <v>13.6</v>
      </c>
      <c r="F147" s="61">
        <f>E147/C147*100</f>
        <v>6.6115702479338845</v>
      </c>
      <c r="G147" s="61">
        <f>E147/D147*100</f>
        <v>100</v>
      </c>
    </row>
    <row r="148" spans="1:7" ht="15.75">
      <c r="A148" s="62" t="s">
        <v>250</v>
      </c>
      <c r="B148" s="63" t="s">
        <v>249</v>
      </c>
      <c r="C148" s="64"/>
      <c r="D148" s="64"/>
      <c r="E148" s="64"/>
      <c r="F148" s="64"/>
      <c r="G148" s="64"/>
    </row>
    <row r="149" spans="1:7" ht="31.5">
      <c r="A149" s="62" t="s">
        <v>193</v>
      </c>
      <c r="B149" s="63" t="s">
        <v>192</v>
      </c>
      <c r="C149" s="64">
        <v>205.7</v>
      </c>
      <c r="D149" s="64">
        <v>13.6</v>
      </c>
      <c r="E149" s="64">
        <v>13.6</v>
      </c>
      <c r="F149" s="61">
        <f>E149/C149*100</f>
        <v>6.6115702479338845</v>
      </c>
      <c r="G149" s="61">
        <f>E149/D149*100</f>
        <v>100</v>
      </c>
    </row>
    <row r="150" spans="1:7" ht="15.75">
      <c r="A150" s="58" t="s">
        <v>100</v>
      </c>
      <c r="B150" s="60" t="s">
        <v>101</v>
      </c>
      <c r="C150" s="61">
        <f>SUM(C151:C155)</f>
        <v>123812.29999999999</v>
      </c>
      <c r="D150" s="61">
        <f>SUM(D151:D155)</f>
        <v>34008.699999999997</v>
      </c>
      <c r="E150" s="61">
        <f>SUM(E151:E155)</f>
        <v>34008.699999999997</v>
      </c>
      <c r="F150" s="61">
        <f t="shared" si="41"/>
        <v>27.467949468671531</v>
      </c>
      <c r="G150" s="61">
        <f t="shared" si="40"/>
        <v>100</v>
      </c>
    </row>
    <row r="151" spans="1:7" ht="15.75">
      <c r="A151" s="62" t="s">
        <v>102</v>
      </c>
      <c r="B151" s="63" t="s">
        <v>103</v>
      </c>
      <c r="C151" s="64">
        <v>12700.9</v>
      </c>
      <c r="D151" s="64">
        <v>3876.3</v>
      </c>
      <c r="E151" s="64">
        <v>3876.3</v>
      </c>
      <c r="F151" s="64">
        <f t="shared" si="41"/>
        <v>30.519884417639698</v>
      </c>
      <c r="G151" s="64">
        <f t="shared" si="40"/>
        <v>100</v>
      </c>
    </row>
    <row r="152" spans="1:7" ht="15.75">
      <c r="A152" s="62" t="s">
        <v>104</v>
      </c>
      <c r="B152" s="63" t="s">
        <v>105</v>
      </c>
      <c r="C152" s="64">
        <v>92223.2</v>
      </c>
      <c r="D152" s="64">
        <v>24303.5</v>
      </c>
      <c r="E152" s="64">
        <v>24303.5</v>
      </c>
      <c r="F152" s="64">
        <f t="shared" si="41"/>
        <v>26.352913366701653</v>
      </c>
      <c r="G152" s="64">
        <f t="shared" si="40"/>
        <v>100</v>
      </c>
    </row>
    <row r="153" spans="1:7" ht="15.75">
      <c r="A153" s="62" t="s">
        <v>106</v>
      </c>
      <c r="B153" s="63" t="s">
        <v>107</v>
      </c>
      <c r="C153" s="64">
        <v>11010.4</v>
      </c>
      <c r="D153" s="64">
        <v>3582.3</v>
      </c>
      <c r="E153" s="64">
        <v>3582.3</v>
      </c>
      <c r="F153" s="64">
        <f>E153/C153*100</f>
        <v>32.535602702899084</v>
      </c>
      <c r="G153" s="64">
        <f>E153/D153*100</f>
        <v>100</v>
      </c>
    </row>
    <row r="154" spans="1:7" ht="15.75">
      <c r="A154" s="62" t="s">
        <v>108</v>
      </c>
      <c r="B154" s="63" t="s">
        <v>109</v>
      </c>
      <c r="C154" s="64">
        <v>752.3</v>
      </c>
      <c r="D154" s="64">
        <v>0</v>
      </c>
      <c r="E154" s="64">
        <v>0</v>
      </c>
      <c r="F154" s="64">
        <f t="shared" si="41"/>
        <v>0</v>
      </c>
      <c r="G154" s="64" t="e">
        <f t="shared" si="40"/>
        <v>#DIV/0!</v>
      </c>
    </row>
    <row r="155" spans="1:7" ht="15.75">
      <c r="A155" s="62" t="s">
        <v>110</v>
      </c>
      <c r="B155" s="63" t="s">
        <v>111</v>
      </c>
      <c r="C155" s="64">
        <v>7125.5</v>
      </c>
      <c r="D155" s="64">
        <v>2246.6</v>
      </c>
      <c r="E155" s="64">
        <v>2246.6</v>
      </c>
      <c r="F155" s="64">
        <f t="shared" si="41"/>
        <v>31.52901550768367</v>
      </c>
      <c r="G155" s="64">
        <f t="shared" si="40"/>
        <v>100</v>
      </c>
    </row>
    <row r="156" spans="1:7" ht="15.75">
      <c r="A156" s="58" t="s">
        <v>112</v>
      </c>
      <c r="B156" s="60" t="s">
        <v>113</v>
      </c>
      <c r="C156" s="61">
        <f>SUM(C157:C157)</f>
        <v>12036.3</v>
      </c>
      <c r="D156" s="61">
        <f>SUM(D157:D157)</f>
        <v>3562.4</v>
      </c>
      <c r="E156" s="61">
        <f>SUM(E157:E157)</f>
        <v>3561.3</v>
      </c>
      <c r="F156" s="61">
        <f t="shared" si="41"/>
        <v>29.587996311158747</v>
      </c>
      <c r="G156" s="61">
        <f t="shared" si="40"/>
        <v>99.969121940264998</v>
      </c>
    </row>
    <row r="157" spans="1:7" ht="15.75">
      <c r="A157" s="62" t="s">
        <v>114</v>
      </c>
      <c r="B157" s="63" t="s">
        <v>115</v>
      </c>
      <c r="C157" s="64">
        <v>12036.3</v>
      </c>
      <c r="D157" s="64">
        <v>3562.4</v>
      </c>
      <c r="E157" s="64">
        <v>3561.3</v>
      </c>
      <c r="F157" s="64">
        <f t="shared" si="41"/>
        <v>29.587996311158747</v>
      </c>
      <c r="G157" s="64">
        <f t="shared" si="40"/>
        <v>99.969121940264998</v>
      </c>
    </row>
    <row r="158" spans="1:7" ht="15.75">
      <c r="A158" s="58" t="s">
        <v>116</v>
      </c>
      <c r="B158" s="60" t="s">
        <v>117</v>
      </c>
      <c r="C158" s="61">
        <f>SUM(C159:C163)</f>
        <v>78148.899999999994</v>
      </c>
      <c r="D158" s="61">
        <f>SUM(D159:D163)</f>
        <v>24299.7</v>
      </c>
      <c r="E158" s="61">
        <f>SUM(E159:E163)</f>
        <v>24275</v>
      </c>
      <c r="F158" s="61">
        <f t="shared" si="41"/>
        <v>31.062497360807384</v>
      </c>
      <c r="G158" s="61">
        <f t="shared" si="40"/>
        <v>99.898352654559517</v>
      </c>
    </row>
    <row r="159" spans="1:7" ht="15.75">
      <c r="A159" s="62" t="s">
        <v>118</v>
      </c>
      <c r="B159" s="63" t="s">
        <v>119</v>
      </c>
      <c r="C159" s="64">
        <v>2168.4</v>
      </c>
      <c r="D159" s="64">
        <v>610.29999999999995</v>
      </c>
      <c r="E159" s="64">
        <v>610.29999999999995</v>
      </c>
      <c r="F159" s="64">
        <f t="shared" si="41"/>
        <v>28.145176166758894</v>
      </c>
      <c r="G159" s="64">
        <f t="shared" si="40"/>
        <v>100</v>
      </c>
    </row>
    <row r="160" spans="1:7" ht="15.75">
      <c r="A160" s="62" t="s">
        <v>120</v>
      </c>
      <c r="B160" s="63" t="s">
        <v>121</v>
      </c>
      <c r="C160" s="64">
        <v>12524.9</v>
      </c>
      <c r="D160" s="64">
        <v>4171</v>
      </c>
      <c r="E160" s="64">
        <v>4171</v>
      </c>
      <c r="F160" s="64">
        <f t="shared" si="41"/>
        <v>33.301663087130443</v>
      </c>
      <c r="G160" s="64">
        <f t="shared" si="40"/>
        <v>100</v>
      </c>
    </row>
    <row r="161" spans="1:7" ht="15.75">
      <c r="A161" s="62" t="s">
        <v>122</v>
      </c>
      <c r="B161" s="63" t="s">
        <v>123</v>
      </c>
      <c r="C161" s="64">
        <v>20683.400000000001</v>
      </c>
      <c r="D161" s="64">
        <v>8119.5</v>
      </c>
      <c r="E161" s="64">
        <v>8094.8</v>
      </c>
      <c r="F161" s="64">
        <f t="shared" si="41"/>
        <v>39.136698995329589</v>
      </c>
      <c r="G161" s="64">
        <f t="shared" si="40"/>
        <v>99.695794075989909</v>
      </c>
    </row>
    <row r="162" spans="1:7" ht="15.75">
      <c r="A162" s="62" t="s">
        <v>124</v>
      </c>
      <c r="B162" s="63" t="s">
        <v>125</v>
      </c>
      <c r="C162" s="64">
        <v>38884.800000000003</v>
      </c>
      <c r="D162" s="64">
        <v>10054.700000000001</v>
      </c>
      <c r="E162" s="64">
        <v>10054.799999999999</v>
      </c>
      <c r="F162" s="64">
        <f t="shared" si="41"/>
        <v>25.857918775459815</v>
      </c>
      <c r="G162" s="64">
        <f t="shared" si="40"/>
        <v>100.00099455975811</v>
      </c>
    </row>
    <row r="163" spans="1:7" ht="15.75">
      <c r="A163" s="62" t="s">
        <v>126</v>
      </c>
      <c r="B163" s="63" t="s">
        <v>127</v>
      </c>
      <c r="C163" s="64">
        <v>3887.4</v>
      </c>
      <c r="D163" s="64">
        <v>1344.2</v>
      </c>
      <c r="E163" s="64">
        <v>1344.1</v>
      </c>
      <c r="F163" s="64">
        <f t="shared" si="41"/>
        <v>34.575809024026341</v>
      </c>
      <c r="G163" s="64">
        <f t="shared" si="40"/>
        <v>99.992560630858492</v>
      </c>
    </row>
    <row r="164" spans="1:7" ht="15.75">
      <c r="A164" s="58" t="s">
        <v>128</v>
      </c>
      <c r="B164" s="60" t="s">
        <v>129</v>
      </c>
      <c r="C164" s="61">
        <f>SUM(C165:C165)</f>
        <v>640</v>
      </c>
      <c r="D164" s="61">
        <f>SUM(D165:D165)</f>
        <v>25.8</v>
      </c>
      <c r="E164" s="61">
        <f>SUM(E165:E165)</f>
        <v>25.8</v>
      </c>
      <c r="F164" s="61">
        <f t="shared" si="41"/>
        <v>4.03125</v>
      </c>
      <c r="G164" s="61">
        <f t="shared" si="40"/>
        <v>100</v>
      </c>
    </row>
    <row r="165" spans="1:7" ht="31.5">
      <c r="A165" s="62" t="s">
        <v>183</v>
      </c>
      <c r="B165" s="63" t="s">
        <v>182</v>
      </c>
      <c r="C165" s="64">
        <v>640</v>
      </c>
      <c r="D165" s="64">
        <v>25.8</v>
      </c>
      <c r="E165" s="64">
        <v>25.8</v>
      </c>
      <c r="F165" s="64">
        <f t="shared" si="41"/>
        <v>4.03125</v>
      </c>
      <c r="G165" s="64">
        <f t="shared" si="40"/>
        <v>100</v>
      </c>
    </row>
    <row r="166" spans="1:7" ht="31.5">
      <c r="A166" s="58" t="s">
        <v>130</v>
      </c>
      <c r="B166" s="60" t="s">
        <v>131</v>
      </c>
      <c r="C166" s="61">
        <f>SUM(C167)</f>
        <v>5.3</v>
      </c>
      <c r="D166" s="61">
        <f>SUM(D167)</f>
        <v>1</v>
      </c>
      <c r="E166" s="61">
        <f>SUM(E167)</f>
        <v>0.9</v>
      </c>
      <c r="F166" s="64">
        <f>E166/C166*100</f>
        <v>16.981132075471699</v>
      </c>
      <c r="G166" s="64">
        <v>100</v>
      </c>
    </row>
    <row r="167" spans="1:7" ht="31.5">
      <c r="A167" s="62" t="s">
        <v>132</v>
      </c>
      <c r="B167" s="63" t="s">
        <v>133</v>
      </c>
      <c r="C167" s="64">
        <v>5.3</v>
      </c>
      <c r="D167" s="64">
        <v>1</v>
      </c>
      <c r="E167" s="64">
        <v>0.9</v>
      </c>
      <c r="F167" s="64">
        <f>E167/C167*100</f>
        <v>16.981132075471699</v>
      </c>
      <c r="G167" s="64">
        <v>100</v>
      </c>
    </row>
    <row r="168" spans="1:7" ht="47.25">
      <c r="A168" s="58" t="s">
        <v>134</v>
      </c>
      <c r="B168" s="60" t="s">
        <v>135</v>
      </c>
      <c r="C168" s="61">
        <f>SUM(C169:C170)</f>
        <v>4969.8999999999996</v>
      </c>
      <c r="D168" s="61">
        <f>SUM(D169:D170)</f>
        <v>1690.3</v>
      </c>
      <c r="E168" s="61">
        <f>SUM(E169:E170)</f>
        <v>1690.3</v>
      </c>
      <c r="F168" s="61">
        <f t="shared" si="41"/>
        <v>34.010744682991614</v>
      </c>
      <c r="G168" s="61">
        <f t="shared" si="40"/>
        <v>100</v>
      </c>
    </row>
    <row r="169" spans="1:7" ht="47.25">
      <c r="A169" s="62" t="s">
        <v>136</v>
      </c>
      <c r="B169" s="63" t="s">
        <v>137</v>
      </c>
      <c r="C169" s="64">
        <v>4969.8999999999996</v>
      </c>
      <c r="D169" s="64">
        <v>1690.3</v>
      </c>
      <c r="E169" s="64">
        <v>1690.3</v>
      </c>
      <c r="F169" s="64">
        <f t="shared" si="41"/>
        <v>34.010744682991614</v>
      </c>
      <c r="G169" s="64">
        <f>E169/D169*100</f>
        <v>100</v>
      </c>
    </row>
    <row r="170" spans="1:7" ht="15.75">
      <c r="A170" s="65" t="s">
        <v>246</v>
      </c>
      <c r="B170" s="63" t="s">
        <v>138</v>
      </c>
      <c r="C170" s="64"/>
      <c r="D170" s="64">
        <v>0</v>
      </c>
      <c r="E170" s="64">
        <v>0</v>
      </c>
      <c r="F170" s="64" t="e">
        <f>E170/C170*100</f>
        <v>#DIV/0!</v>
      </c>
      <c r="G170" s="64" t="e">
        <f>E170/D170*100</f>
        <v>#DIV/0!</v>
      </c>
    </row>
    <row r="171" spans="1:7" ht="15.75">
      <c r="A171" s="58" t="s">
        <v>139</v>
      </c>
      <c r="B171" s="60" t="s">
        <v>140</v>
      </c>
      <c r="C171" s="61">
        <f>SUM(C131,C139,C141,C143,C147,C150,C156,C158,C164,C166,C168)</f>
        <v>274947.20000000001</v>
      </c>
      <c r="D171" s="61">
        <f>SUM(D131,D139,D141,D143,D147,D150,D156,D158,D164,D166,D168)</f>
        <v>77860.62000000001</v>
      </c>
      <c r="E171" s="61">
        <f>SUM(E131,E139,E141,E143,E147,E150,E156,E158,E164,E166,E168)</f>
        <v>77833.600000000006</v>
      </c>
      <c r="F171" s="61">
        <f t="shared" si="41"/>
        <v>28.308562516730483</v>
      </c>
      <c r="G171" s="61">
        <f>E171/D171*100</f>
        <v>99.965296962700776</v>
      </c>
    </row>
    <row r="172" spans="1:7" ht="15.75">
      <c r="A172" s="112"/>
      <c r="B172" s="112"/>
      <c r="C172" s="112"/>
      <c r="D172" s="112"/>
      <c r="E172" s="112"/>
      <c r="F172" s="112"/>
      <c r="G172" s="112"/>
    </row>
    <row r="173" spans="1:7" ht="31.5">
      <c r="A173" s="58" t="s">
        <v>141</v>
      </c>
      <c r="B173" s="59"/>
      <c r="C173" s="61">
        <f>C129-C171</f>
        <v>-995.5</v>
      </c>
      <c r="D173" s="61">
        <f>D129-D171</f>
        <v>-983.82000000002154</v>
      </c>
      <c r="E173" s="61">
        <f>E129-E171</f>
        <v>-852.30000000001746</v>
      </c>
      <c r="F173" s="64"/>
      <c r="G173" s="64"/>
    </row>
    <row r="174" spans="1:7" ht="31.5">
      <c r="A174" s="58" t="s">
        <v>142</v>
      </c>
      <c r="B174" s="59" t="s">
        <v>143</v>
      </c>
      <c r="C174" s="61">
        <f>C175+C185+C188</f>
        <v>995.5</v>
      </c>
      <c r="D174" s="61">
        <f>D175+D185+D188</f>
        <v>983.80000000000291</v>
      </c>
      <c r="E174" s="61">
        <f>E175+E185+E188</f>
        <v>852.30000000000291</v>
      </c>
      <c r="F174" s="64"/>
      <c r="G174" s="64"/>
    </row>
    <row r="175" spans="1:7" ht="31.5">
      <c r="A175" s="58" t="s">
        <v>144</v>
      </c>
      <c r="B175" s="59" t="s">
        <v>145</v>
      </c>
      <c r="C175" s="61">
        <f>C180</f>
        <v>-3403.7</v>
      </c>
      <c r="D175" s="61">
        <f>D180</f>
        <v>-1464.7</v>
      </c>
      <c r="E175" s="61">
        <f>E180</f>
        <v>-1464.7</v>
      </c>
      <c r="F175" s="64"/>
      <c r="G175" s="64"/>
    </row>
    <row r="176" spans="1:7" ht="31.5">
      <c r="A176" s="62" t="s">
        <v>146</v>
      </c>
      <c r="B176" s="66" t="s">
        <v>147</v>
      </c>
      <c r="C176" s="64"/>
      <c r="D176" s="64"/>
      <c r="E176" s="64">
        <f>E177</f>
        <v>0</v>
      </c>
      <c r="F176" s="64"/>
      <c r="G176" s="64"/>
    </row>
    <row r="177" spans="1:7" ht="47.25">
      <c r="A177" s="62" t="s">
        <v>148</v>
      </c>
      <c r="B177" s="66" t="s">
        <v>149</v>
      </c>
      <c r="C177" s="64"/>
      <c r="D177" s="64"/>
      <c r="E177" s="64">
        <v>0</v>
      </c>
      <c r="F177" s="64"/>
      <c r="G177" s="64"/>
    </row>
    <row r="178" spans="1:7" ht="31.5">
      <c r="A178" s="62" t="s">
        <v>150</v>
      </c>
      <c r="B178" s="66" t="s">
        <v>151</v>
      </c>
      <c r="C178" s="64"/>
      <c r="D178" s="64"/>
      <c r="E178" s="64">
        <f>E179</f>
        <v>0</v>
      </c>
      <c r="F178" s="64"/>
      <c r="G178" s="64"/>
    </row>
    <row r="179" spans="1:7" ht="47.25">
      <c r="A179" s="62" t="s">
        <v>152</v>
      </c>
      <c r="B179" s="66" t="s">
        <v>153</v>
      </c>
      <c r="C179" s="64"/>
      <c r="D179" s="64"/>
      <c r="E179" s="64">
        <v>0</v>
      </c>
      <c r="F179" s="64"/>
      <c r="G179" s="64"/>
    </row>
    <row r="180" spans="1:7" ht="31.5">
      <c r="A180" s="67" t="s">
        <v>154</v>
      </c>
      <c r="B180" s="68" t="s">
        <v>155</v>
      </c>
      <c r="C180" s="69">
        <f>C183</f>
        <v>-3403.7</v>
      </c>
      <c r="D180" s="69">
        <f>D183</f>
        <v>-1464.7</v>
      </c>
      <c r="E180" s="69">
        <f>E183</f>
        <v>-1464.7</v>
      </c>
      <c r="F180" s="64"/>
      <c r="G180" s="64"/>
    </row>
    <row r="181" spans="1:7" ht="63">
      <c r="A181" s="62" t="s">
        <v>156</v>
      </c>
      <c r="B181" s="66" t="s">
        <v>157</v>
      </c>
      <c r="C181" s="64"/>
      <c r="D181" s="64">
        <f>D182</f>
        <v>0</v>
      </c>
      <c r="E181" s="64"/>
      <c r="F181" s="70"/>
      <c r="G181" s="70"/>
    </row>
    <row r="182" spans="1:7" ht="63">
      <c r="A182" s="62" t="s">
        <v>156</v>
      </c>
      <c r="B182" s="66" t="s">
        <v>158</v>
      </c>
      <c r="C182" s="70"/>
      <c r="D182" s="70">
        <v>0</v>
      </c>
      <c r="E182" s="70"/>
      <c r="F182" s="70"/>
      <c r="G182" s="70"/>
    </row>
    <row r="183" spans="1:7" ht="31.5">
      <c r="A183" s="62" t="s">
        <v>159</v>
      </c>
      <c r="B183" s="66" t="s">
        <v>160</v>
      </c>
      <c r="C183" s="64">
        <f>C184</f>
        <v>-3403.7</v>
      </c>
      <c r="D183" s="64">
        <f>D184</f>
        <v>-1464.7</v>
      </c>
      <c r="E183" s="64">
        <f>E184</f>
        <v>-1464.7</v>
      </c>
      <c r="F183" s="64"/>
      <c r="G183" s="64"/>
    </row>
    <row r="184" spans="1:7" ht="47.25">
      <c r="A184" s="62" t="s">
        <v>161</v>
      </c>
      <c r="B184" s="66" t="s">
        <v>162</v>
      </c>
      <c r="C184" s="64">
        <v>-3403.7</v>
      </c>
      <c r="D184" s="64">
        <v>-1464.7</v>
      </c>
      <c r="E184" s="64">
        <v>-1464.7</v>
      </c>
      <c r="F184" s="64"/>
      <c r="G184" s="64"/>
    </row>
    <row r="185" spans="1:7" ht="31.5">
      <c r="A185" s="71" t="s">
        <v>163</v>
      </c>
      <c r="B185" s="66" t="s">
        <v>164</v>
      </c>
      <c r="C185" s="64">
        <f t="shared" ref="C185:E186" si="42">C186</f>
        <v>278350.90000000002</v>
      </c>
      <c r="D185" s="64">
        <f t="shared" si="42"/>
        <v>79325.3</v>
      </c>
      <c r="E185" s="64">
        <f t="shared" si="42"/>
        <v>79298.3</v>
      </c>
      <c r="F185" s="64"/>
      <c r="G185" s="64"/>
    </row>
    <row r="186" spans="1:7" ht="15.75">
      <c r="A186" s="71" t="s">
        <v>165</v>
      </c>
      <c r="B186" s="66" t="s">
        <v>166</v>
      </c>
      <c r="C186" s="64">
        <f t="shared" si="42"/>
        <v>278350.90000000002</v>
      </c>
      <c r="D186" s="64">
        <f t="shared" si="42"/>
        <v>79325.3</v>
      </c>
      <c r="E186" s="64">
        <f>E187</f>
        <v>79298.3</v>
      </c>
      <c r="F186" s="64"/>
      <c r="G186" s="64"/>
    </row>
    <row r="187" spans="1:7" ht="31.5">
      <c r="A187" s="71" t="s">
        <v>167</v>
      </c>
      <c r="B187" s="66" t="s">
        <v>168</v>
      </c>
      <c r="C187" s="64">
        <v>278350.90000000002</v>
      </c>
      <c r="D187" s="64">
        <v>79325.3</v>
      </c>
      <c r="E187" s="64">
        <v>79298.3</v>
      </c>
      <c r="F187" s="64"/>
      <c r="G187" s="64"/>
    </row>
    <row r="188" spans="1:7" ht="31.5">
      <c r="A188" s="62" t="s">
        <v>169</v>
      </c>
      <c r="B188" s="66" t="s">
        <v>170</v>
      </c>
      <c r="C188" s="64">
        <f t="shared" ref="C188:E189" si="43">C189</f>
        <v>-273951.7</v>
      </c>
      <c r="D188" s="64">
        <f t="shared" si="43"/>
        <v>-76876.800000000003</v>
      </c>
      <c r="E188" s="64">
        <f>E189</f>
        <v>-76981.3</v>
      </c>
      <c r="F188" s="64"/>
      <c r="G188" s="64"/>
    </row>
    <row r="189" spans="1:7" ht="94.5">
      <c r="A189" s="71" t="s">
        <v>171</v>
      </c>
      <c r="B189" s="66" t="s">
        <v>172</v>
      </c>
      <c r="C189" s="64">
        <f t="shared" si="43"/>
        <v>-273951.7</v>
      </c>
      <c r="D189" s="64">
        <f t="shared" si="43"/>
        <v>-76876.800000000003</v>
      </c>
      <c r="E189" s="64">
        <f t="shared" si="43"/>
        <v>-76981.3</v>
      </c>
      <c r="F189" s="64"/>
      <c r="G189" s="64"/>
    </row>
    <row r="190" spans="1:7" ht="31.5">
      <c r="A190" s="71" t="s">
        <v>173</v>
      </c>
      <c r="B190" s="66" t="s">
        <v>174</v>
      </c>
      <c r="C190" s="64">
        <v>-273951.7</v>
      </c>
      <c r="D190" s="64">
        <v>-76876.800000000003</v>
      </c>
      <c r="E190" s="64">
        <v>-76981.3</v>
      </c>
      <c r="F190" s="64"/>
      <c r="G190" s="64"/>
    </row>
    <row r="191" spans="1:7" ht="15.75">
      <c r="A191" s="58" t="s">
        <v>175</v>
      </c>
      <c r="B191" s="59" t="s">
        <v>176</v>
      </c>
      <c r="C191" s="61">
        <v>4399.2</v>
      </c>
      <c r="D191" s="61">
        <v>2448.5</v>
      </c>
      <c r="E191" s="61">
        <v>2317</v>
      </c>
      <c r="F191" s="64"/>
      <c r="G191" s="64"/>
    </row>
    <row r="192" spans="1:7" ht="15.75">
      <c r="A192" s="72"/>
      <c r="B192" s="72"/>
      <c r="C192" s="73"/>
      <c r="D192" s="73"/>
      <c r="E192" s="73"/>
      <c r="F192" s="74"/>
      <c r="G192" s="74"/>
    </row>
    <row r="193" spans="1:7" ht="15.75">
      <c r="A193" s="72"/>
      <c r="B193" s="72"/>
      <c r="C193" s="73"/>
      <c r="D193" s="73"/>
      <c r="E193" s="73"/>
      <c r="F193" s="74"/>
      <c r="G193" s="74"/>
    </row>
    <row r="194" spans="1:7" ht="15.75">
      <c r="A194" s="72"/>
      <c r="B194" s="72"/>
      <c r="C194" s="73"/>
      <c r="D194" s="73"/>
      <c r="E194" s="73"/>
      <c r="F194" s="74"/>
      <c r="G194" s="74"/>
    </row>
    <row r="195" spans="1:7" ht="15.75">
      <c r="A195" s="107" t="s">
        <v>177</v>
      </c>
      <c r="B195" s="107"/>
      <c r="C195" s="108" t="s">
        <v>178</v>
      </c>
      <c r="D195" s="108"/>
      <c r="E195" s="75" t="s">
        <v>179</v>
      </c>
      <c r="F195" s="76"/>
      <c r="G195" s="74"/>
    </row>
  </sheetData>
  <sheetProtection selectLockedCells="1" selectUnlockedCells="1"/>
  <mergeCells count="7">
    <mergeCell ref="A195:B195"/>
    <mergeCell ref="C195:D195"/>
    <mergeCell ref="A1:E1"/>
    <mergeCell ref="A2:E2"/>
    <mergeCell ref="E4:G4"/>
    <mergeCell ref="A130:G130"/>
    <mergeCell ref="A172:G17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2020-05-13T07:43:28Z</dcterms:modified>
</cp:coreProperties>
</file>